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/>
  <mc:AlternateContent xmlns:mc="http://schemas.openxmlformats.org/markup-compatibility/2006">
    <mc:Choice Requires="x15">
      <x15ac:absPath xmlns:x15ac="http://schemas.microsoft.com/office/spreadsheetml/2010/11/ac" url="https://nau0.sharepoint.com/sites/BoeingAutonomous/Shared Documents/General/Week 15 (Prototype 2 Demo, Project Management, &amp; Final CAD and Final BOM)/Final CAD and Final BOM Deliverables/"/>
    </mc:Choice>
  </mc:AlternateContent>
  <xr:revisionPtr revIDLastSave="240" documentId="11_E4CBBC68EDB3B9F2CC11EAE4F229F2EA22BC06E7" xr6:coauthVersionLast="47" xr6:coauthVersionMax="47" xr10:uidLastSave="{C41F94B5-A22D-43EE-9458-9E324475CC21}"/>
  <bookViews>
    <workbookView xWindow="-110" yWindow="-110" windowWidth="22780" windowHeight="14540" activeTab="2" xr2:uid="{00000000-000D-0000-FFFF-FFFF00000000}"/>
  </bookViews>
  <sheets>
    <sheet name="Brakes BoM" sheetId="1" r:id="rId1"/>
    <sheet name="Steering BoM" sheetId="2" r:id="rId2"/>
    <sheet name="Throttle BoM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G18" i="1"/>
  <c r="D16" i="2"/>
  <c r="G16" i="2"/>
  <c r="G38" i="3"/>
  <c r="D38" i="3"/>
  <c r="F31" i="3"/>
  <c r="F25" i="3"/>
  <c r="F24" i="3"/>
  <c r="F22" i="3"/>
  <c r="F19" i="3"/>
  <c r="F18" i="3"/>
  <c r="F17" i="3"/>
  <c r="F16" i="3"/>
  <c r="F15" i="3"/>
  <c r="F14" i="3"/>
  <c r="F13" i="3"/>
  <c r="F12" i="3"/>
  <c r="F10" i="3"/>
  <c r="F9" i="3"/>
  <c r="F4" i="3"/>
</calcChain>
</file>

<file path=xl/sharedStrings.xml><?xml version="1.0" encoding="utf-8"?>
<sst xmlns="http://schemas.openxmlformats.org/spreadsheetml/2006/main" count="137" uniqueCount="100">
  <si>
    <t>Brakes - Bill of Materials</t>
  </si>
  <si>
    <t>BoM Level</t>
  </si>
  <si>
    <t>Part #</t>
  </si>
  <si>
    <t>Description</t>
  </si>
  <si>
    <t>Qty</t>
  </si>
  <si>
    <t>Units</t>
  </si>
  <si>
    <t>Unit Cost</t>
  </si>
  <si>
    <t>Cost</t>
  </si>
  <si>
    <t> </t>
  </si>
  <si>
    <t>Braking Mechanism/ System</t>
  </si>
  <si>
    <t>LB8IN</t>
  </si>
  <si>
    <t>8in. L Bracket</t>
  </si>
  <si>
    <t>S350</t>
  </si>
  <si>
    <t>RC Servo  Motor</t>
  </si>
  <si>
    <t xml:space="preserve">3D Printed Custom Spool </t>
  </si>
  <si>
    <t>Grehua</t>
  </si>
  <si>
    <t xml:space="preserve">Mechanical Brake Caliper </t>
  </si>
  <si>
    <t>Elagoo</t>
  </si>
  <si>
    <t xml:space="preserve">Arduino Nano </t>
  </si>
  <si>
    <t xml:space="preserve">Gifted </t>
  </si>
  <si>
    <t xml:space="preserve">Electrical Wire </t>
  </si>
  <si>
    <t xml:space="preserve">1/16 Stainless Steel Wire </t>
  </si>
  <si>
    <t xml:space="preserve">Base Plate </t>
  </si>
  <si>
    <t>3-D Printed Custom Motor Housing</t>
  </si>
  <si>
    <t>1/6 SWG Washers</t>
  </si>
  <si>
    <t xml:space="preserve">1/4*3/4 Mach Skrews </t>
  </si>
  <si>
    <t>1/4 Hex Nut</t>
  </si>
  <si>
    <t xml:space="preserve">1/2 Zinc Skrews </t>
  </si>
  <si>
    <t xml:space="preserve">#8 *1/2 Zinc MCH Skrew Nut </t>
  </si>
  <si>
    <t>Total Number of Parts</t>
  </si>
  <si>
    <t>Total Cost</t>
  </si>
  <si>
    <t>Steering - Bill of Materials</t>
  </si>
  <si>
    <t>S550</t>
  </si>
  <si>
    <t xml:space="preserve">550kg High Torque RC Servo, 2 in 1 Servo and Motor 16V~24V High Voltage Full Metal Gear Digital Servo </t>
  </si>
  <si>
    <t>XLS-8-75-0</t>
  </si>
  <si>
    <t>Zipties; Hyper Tough 8 inch 75lb Cable Ties UV Resistant Black 100 Count</t>
  </si>
  <si>
    <t>3D Printed Custom Motor Box</t>
  </si>
  <si>
    <t>3D Printed Custom Clamps</t>
  </si>
  <si>
    <t>3D Printed Custom Electrical Box</t>
  </si>
  <si>
    <t>3D Printed Custom Gear Train (Driver)</t>
  </si>
  <si>
    <t>3D Printed Custom Gear Train (Driven)</t>
  </si>
  <si>
    <t>3D Printed Custom Gear Box</t>
  </si>
  <si>
    <t>NAUMA</t>
  </si>
  <si>
    <t>NAU Machine Shop work order for metal pieces of gear/metal gears (Driver)</t>
  </si>
  <si>
    <t>NAU Machine Shop work order for metal pieces of gear/metal gears (Driven)</t>
  </si>
  <si>
    <t>98378A922</t>
  </si>
  <si>
    <t>Steel Pin (5/64th dia)</t>
  </si>
  <si>
    <t>ARDN</t>
  </si>
  <si>
    <t>Arduino Nano</t>
  </si>
  <si>
    <t>WRE2</t>
  </si>
  <si>
    <t>Wires (Roll)</t>
  </si>
  <si>
    <t>Throttle - Bill of Materials</t>
  </si>
  <si>
    <t>Throttle Lever Mechanism</t>
  </si>
  <si>
    <t>NEMA23</t>
  </si>
  <si>
    <t>NEMA 23 Stepper Motor</t>
  </si>
  <si>
    <t>CS1</t>
  </si>
  <si>
    <t>SEP1</t>
  </si>
  <si>
    <t xml:space="preserve">Support for Encoder </t>
  </si>
  <si>
    <t>CB4IN</t>
  </si>
  <si>
    <t>4 in. Corner Bracket</t>
  </si>
  <si>
    <t>KY040</t>
  </si>
  <si>
    <t>Rotary Encoder</t>
  </si>
  <si>
    <t>B18.6.7M</t>
  </si>
  <si>
    <t>M6 x 1.0 x 10 Indented HHMS --10N</t>
  </si>
  <si>
    <t>M6 x 1.0 x 20 Indented HHMS --20N</t>
  </si>
  <si>
    <t>M2 x 0.4 x 8 Type I Cross Recessed PHMS --8N</t>
  </si>
  <si>
    <t>B18.3.4M</t>
  </si>
  <si>
    <t>4 x 0.7 x 12 SBHCS --N</t>
  </si>
  <si>
    <t>B18.22M</t>
  </si>
  <si>
    <t>Plain washer, 2 mm, narrow</t>
  </si>
  <si>
    <t>Plain washer, 4 mm, narrow</t>
  </si>
  <si>
    <t>B18.2.4.1M</t>
  </si>
  <si>
    <t>Hex nut, Style 1, M5 x 0.8 --D-N</t>
  </si>
  <si>
    <t>Hex nut, Style 1, M2 x 0.4 --D-N</t>
  </si>
  <si>
    <t>B18.2.4.5M</t>
  </si>
  <si>
    <t>Hex jam nut, M8 x 1.25 --D-N</t>
  </si>
  <si>
    <t>Hex jam nut, M6 x 1 --D-N</t>
  </si>
  <si>
    <t>Throttle Pedal Mechanism</t>
  </si>
  <si>
    <t>EC1</t>
  </si>
  <si>
    <t>(3D Printed) Encoder Mount</t>
  </si>
  <si>
    <t>LB2IN</t>
  </si>
  <si>
    <t>2 in. Zinc-Plated Double-Wide Corner Brace</t>
  </si>
  <si>
    <t>Hex nut, Style 1, M4 x 0.7 --D-N</t>
  </si>
  <si>
    <t>B18.3.1M</t>
  </si>
  <si>
    <t>4 x 0.7 x 16 Hex SHCS --16NHX</t>
  </si>
  <si>
    <t>Remaining Electrical Components</t>
  </si>
  <si>
    <t>DM1</t>
  </si>
  <si>
    <t>DM556 Motor Driver</t>
  </si>
  <si>
    <t>NANO</t>
  </si>
  <si>
    <t>Arduino Nano Microcontroller</t>
  </si>
  <si>
    <t>BRB1</t>
  </si>
  <si>
    <t>Breadboard</t>
  </si>
  <si>
    <t>EW0</t>
  </si>
  <si>
    <t>Wiring (15ft. Roll)</t>
  </si>
  <si>
    <t>ETR0</t>
  </si>
  <si>
    <t>Electrical Tape (60ft. Roll)</t>
  </si>
  <si>
    <t>FUS-7A</t>
  </si>
  <si>
    <t>Safety Fuse</t>
  </si>
  <si>
    <t>24VPS</t>
  </si>
  <si>
    <t>24V Power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</si>
</sst>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7">
    <font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000000"/>
      <name val="Aptos Narrow"/>
    </font>
    <font>
      <sz val="11"/>
      <color rgb="FF000000"/>
      <name val="Aptos Narrow"/>
      <family val="2"/>
    </font>
    <font>
      <b/>
      <i/>
      <sz val="12"/>
      <color rgb="FF000000"/>
      <name val="Aptos Narrow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0" fillId="0" borderId="5" xfId="0" applyNumberFormat="1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13" xfId="0" applyNumberFormat="1" applyBorder="1"/>
    <xf numFmtId="164" fontId="0" fillId="0" borderId="15" xfId="0" applyNumberFormat="1" applyBorder="1"/>
    <xf numFmtId="49" fontId="0" fillId="0" borderId="13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4" fontId="0" fillId="0" borderId="17" xfId="0" applyNumberFormat="1" applyBorder="1"/>
    <xf numFmtId="164" fontId="0" fillId="0" borderId="19" xfId="0" applyNumberFormat="1" applyBorder="1"/>
    <xf numFmtId="0" fontId="0" fillId="0" borderId="20" xfId="0" applyBorder="1"/>
    <xf numFmtId="0" fontId="0" fillId="0" borderId="21" xfId="0" applyBorder="1"/>
    <xf numFmtId="0" fontId="2" fillId="0" borderId="0" xfId="0" applyFont="1"/>
    <xf numFmtId="164" fontId="0" fillId="0" borderId="21" xfId="0" applyNumberFormat="1" applyBorder="1"/>
    <xf numFmtId="164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0" borderId="24" xfId="0" applyNumberFormat="1" applyBorder="1"/>
    <xf numFmtId="164" fontId="0" fillId="0" borderId="26" xfId="0" applyNumberFormat="1" applyBorder="1"/>
    <xf numFmtId="0" fontId="0" fillId="0" borderId="27" xfId="0" applyBorder="1"/>
    <xf numFmtId="164" fontId="0" fillId="0" borderId="27" xfId="0" applyNumberFormat="1" applyBorder="1"/>
    <xf numFmtId="0" fontId="1" fillId="0" borderId="31" xfId="0" applyFont="1" applyBorder="1"/>
    <xf numFmtId="164" fontId="1" fillId="0" borderId="3" xfId="0" applyNumberFormat="1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8" fontId="5" fillId="0" borderId="9" xfId="0" applyNumberFormat="1" applyFont="1" applyBorder="1"/>
    <xf numFmtId="8" fontId="5" fillId="0" borderId="21" xfId="0" applyNumberFormat="1" applyFont="1" applyBorder="1"/>
    <xf numFmtId="0" fontId="5" fillId="0" borderId="9" xfId="0" applyFont="1" applyBorder="1" applyAlignment="1">
      <alignment horizontal="left"/>
    </xf>
    <xf numFmtId="16" fontId="5" fillId="0" borderId="9" xfId="0" applyNumberFormat="1" applyFont="1" applyBorder="1" applyAlignment="1">
      <alignment horizontal="left"/>
    </xf>
    <xf numFmtId="11" fontId="5" fillId="0" borderId="9" xfId="0" applyNumberFormat="1" applyFont="1" applyBorder="1" applyAlignment="1">
      <alignment horizontal="left"/>
    </xf>
    <xf numFmtId="11" fontId="5" fillId="0" borderId="21" xfId="0" applyNumberFormat="1" applyFont="1" applyBorder="1" applyAlignment="1">
      <alignment horizontal="left"/>
    </xf>
    <xf numFmtId="11" fontId="5" fillId="0" borderId="13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8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/>
    <xf numFmtId="0" fontId="1" fillId="0" borderId="36" xfId="0" applyFont="1" applyBorder="1" applyAlignment="1">
      <alignment horizontal="right"/>
    </xf>
    <xf numFmtId="0" fontId="1" fillId="0" borderId="40" xfId="0" applyFont="1" applyBorder="1" applyAlignment="1">
      <alignment horizontal="right"/>
    </xf>
    <xf numFmtId="164" fontId="1" fillId="0" borderId="41" xfId="0" applyNumberFormat="1" applyFont="1" applyBorder="1"/>
    <xf numFmtId="0" fontId="1" fillId="0" borderId="34" xfId="0" applyFont="1" applyBorder="1" applyAlignment="1">
      <alignment horizontal="center"/>
    </xf>
    <xf numFmtId="0" fontId="0" fillId="0" borderId="42" xfId="0" applyBorder="1"/>
    <xf numFmtId="0" fontId="1" fillId="0" borderId="35" xfId="0" applyFont="1" applyBorder="1" applyAlignment="1">
      <alignment horizontal="center"/>
    </xf>
    <xf numFmtId="8" fontId="0" fillId="0" borderId="13" xfId="0" applyNumberFormat="1" applyBorder="1"/>
    <xf numFmtId="6" fontId="0" fillId="0" borderId="13" xfId="0" applyNumberFormat="1" applyBorder="1"/>
    <xf numFmtId="6" fontId="0" fillId="0" borderId="27" xfId="0" applyNumberFormat="1" applyBorder="1"/>
    <xf numFmtId="8" fontId="0" fillId="0" borderId="12" xfId="0" applyNumberFormat="1" applyBorder="1"/>
    <xf numFmtId="6" fontId="0" fillId="0" borderId="12" xfId="0" applyNumberFormat="1" applyBorder="1"/>
    <xf numFmtId="6" fontId="0" fillId="0" borderId="42" xfId="0" applyNumberFormat="1" applyBorder="1"/>
    <xf numFmtId="0" fontId="1" fillId="0" borderId="33" xfId="0" applyFont="1" applyBorder="1" applyAlignment="1">
      <alignment horizontal="center"/>
    </xf>
    <xf numFmtId="8" fontId="0" fillId="0" borderId="8" xfId="0" applyNumberFormat="1" applyBorder="1"/>
    <xf numFmtId="8" fontId="0" fillId="0" borderId="9" xfId="0" applyNumberFormat="1" applyBorder="1"/>
    <xf numFmtId="0" fontId="0" fillId="0" borderId="31" xfId="0" applyBorder="1"/>
    <xf numFmtId="164" fontId="0" fillId="0" borderId="31" xfId="0" applyNumberFormat="1" applyBorder="1"/>
    <xf numFmtId="0" fontId="5" fillId="0" borderId="21" xfId="0" applyFont="1" applyBorder="1"/>
    <xf numFmtId="0" fontId="5" fillId="0" borderId="0" xfId="0" applyFont="1" applyBorder="1"/>
    <xf numFmtId="0" fontId="5" fillId="0" borderId="43" xfId="0" applyFont="1" applyBorder="1"/>
    <xf numFmtId="0" fontId="6" fillId="0" borderId="44" xfId="0" applyFont="1" applyBorder="1"/>
    <xf numFmtId="0" fontId="5" fillId="0" borderId="44" xfId="0" applyFont="1" applyBorder="1"/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52" xfId="0" applyFont="1" applyBorder="1"/>
    <xf numFmtId="8" fontId="5" fillId="0" borderId="53" xfId="0" applyNumberFormat="1" applyFont="1" applyBorder="1"/>
    <xf numFmtId="8" fontId="5" fillId="0" borderId="49" xfId="0" applyNumberFormat="1" applyFont="1" applyBorder="1"/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/>
    <xf numFmtId="0" fontId="1" fillId="0" borderId="58" xfId="0" applyFont="1" applyBorder="1" applyAlignment="1">
      <alignment horizontal="right"/>
    </xf>
    <xf numFmtId="0" fontId="1" fillId="0" borderId="59" xfId="0" applyFont="1" applyBorder="1" applyAlignment="1">
      <alignment horizontal="right"/>
    </xf>
    <xf numFmtId="164" fontId="1" fillId="0" borderId="6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workbookViewId="0">
      <selection activeCell="I6" sqref="I6"/>
    </sheetView>
  </sheetViews>
  <sheetFormatPr defaultColWidth="8.85546875" defaultRowHeight="14.45"/>
  <cols>
    <col min="1" max="1" width="10.7109375" customWidth="1"/>
    <col min="2" max="2" width="15.7109375" customWidth="1"/>
    <col min="3" max="3" width="30.7109375" customWidth="1"/>
  </cols>
  <sheetData>
    <row r="1" spans="1:7" ht="16.5" customHeight="1">
      <c r="A1" s="83" t="s">
        <v>0</v>
      </c>
      <c r="B1" s="84"/>
      <c r="C1" s="84"/>
      <c r="D1" s="84"/>
      <c r="E1" s="84"/>
      <c r="F1" s="84"/>
      <c r="G1" s="85"/>
    </row>
    <row r="2" spans="1:7" ht="15">
      <c r="A2" s="86" t="s">
        <v>1</v>
      </c>
      <c r="B2" s="78" t="s">
        <v>2</v>
      </c>
      <c r="C2" s="79" t="s">
        <v>3</v>
      </c>
      <c r="D2" s="78" t="s">
        <v>4</v>
      </c>
      <c r="E2" s="79" t="s">
        <v>5</v>
      </c>
      <c r="F2" s="78" t="s">
        <v>6</v>
      </c>
      <c r="G2" s="87" t="s">
        <v>7</v>
      </c>
    </row>
    <row r="3" spans="1:7" ht="15.75">
      <c r="A3" s="88" t="s">
        <v>8</v>
      </c>
      <c r="B3" s="80" t="s">
        <v>8</v>
      </c>
      <c r="C3" s="81" t="s">
        <v>9</v>
      </c>
      <c r="D3" s="80" t="s">
        <v>8</v>
      </c>
      <c r="E3" s="82" t="s">
        <v>8</v>
      </c>
      <c r="F3" s="80" t="s">
        <v>8</v>
      </c>
      <c r="G3" s="89" t="s">
        <v>8</v>
      </c>
    </row>
    <row r="4" spans="1:7" ht="15">
      <c r="A4" s="90">
        <v>2</v>
      </c>
      <c r="B4" s="41" t="s">
        <v>10</v>
      </c>
      <c r="C4" s="37" t="s">
        <v>11</v>
      </c>
      <c r="D4" s="36">
        <v>2</v>
      </c>
      <c r="E4" s="37">
        <v>1</v>
      </c>
      <c r="F4" s="39">
        <v>4.25</v>
      </c>
      <c r="G4" s="91">
        <v>8.49</v>
      </c>
    </row>
    <row r="5" spans="1:7" ht="15">
      <c r="A5" s="90">
        <v>5</v>
      </c>
      <c r="B5" s="41" t="s">
        <v>12</v>
      </c>
      <c r="C5" s="37" t="s">
        <v>13</v>
      </c>
      <c r="D5" s="36">
        <v>1</v>
      </c>
      <c r="E5" s="37">
        <v>1</v>
      </c>
      <c r="F5" s="39">
        <v>89.99</v>
      </c>
      <c r="G5" s="91">
        <v>89.99</v>
      </c>
    </row>
    <row r="6" spans="1:7" ht="15">
      <c r="A6" s="90">
        <v>2</v>
      </c>
      <c r="B6" s="42">
        <v>45992</v>
      </c>
      <c r="C6" s="37" t="s">
        <v>14</v>
      </c>
      <c r="D6" s="36">
        <v>1</v>
      </c>
      <c r="E6" s="37">
        <v>1</v>
      </c>
      <c r="F6" s="39">
        <v>0.79</v>
      </c>
      <c r="G6" s="91">
        <v>0.79</v>
      </c>
    </row>
    <row r="7" spans="1:7" ht="15">
      <c r="A7" s="90">
        <v>4</v>
      </c>
      <c r="B7" s="41" t="s">
        <v>15</v>
      </c>
      <c r="C7" s="37" t="s">
        <v>16</v>
      </c>
      <c r="D7" s="36">
        <v>1</v>
      </c>
      <c r="E7" s="37">
        <v>1</v>
      </c>
      <c r="F7" s="39">
        <v>19.989999999999998</v>
      </c>
      <c r="G7" s="91">
        <v>19.989999999999998</v>
      </c>
    </row>
    <row r="8" spans="1:7" ht="15">
      <c r="A8" s="90">
        <v>4</v>
      </c>
      <c r="B8" s="41" t="s">
        <v>17</v>
      </c>
      <c r="C8" s="37" t="s">
        <v>18</v>
      </c>
      <c r="D8" s="36">
        <v>1</v>
      </c>
      <c r="E8" s="37">
        <v>2</v>
      </c>
      <c r="F8" s="39">
        <v>5.33</v>
      </c>
      <c r="G8" s="91">
        <v>5.33</v>
      </c>
    </row>
    <row r="9" spans="1:7" ht="15">
      <c r="A9" s="90">
        <v>3</v>
      </c>
      <c r="B9" s="41" t="s">
        <v>19</v>
      </c>
      <c r="C9" s="37" t="s">
        <v>20</v>
      </c>
      <c r="D9" s="36">
        <v>1</v>
      </c>
      <c r="E9" s="37">
        <v>3</v>
      </c>
      <c r="F9" s="39">
        <v>1.99</v>
      </c>
      <c r="G9" s="91">
        <v>1.99</v>
      </c>
    </row>
    <row r="10" spans="1:7" ht="15">
      <c r="A10" s="90">
        <v>3</v>
      </c>
      <c r="B10" s="41">
        <v>811072</v>
      </c>
      <c r="C10" s="37" t="s">
        <v>21</v>
      </c>
      <c r="D10" s="36">
        <v>1</v>
      </c>
      <c r="E10" s="37">
        <v>2</v>
      </c>
      <c r="F10" s="39">
        <v>1</v>
      </c>
      <c r="G10" s="91">
        <v>2</v>
      </c>
    </row>
    <row r="11" spans="1:7" ht="15">
      <c r="A11" s="90">
        <v>2</v>
      </c>
      <c r="B11" s="42">
        <v>45921</v>
      </c>
      <c r="C11" s="37" t="s">
        <v>22</v>
      </c>
      <c r="D11" s="36">
        <v>1</v>
      </c>
      <c r="E11" s="37">
        <v>1</v>
      </c>
      <c r="F11" s="39">
        <v>0.5</v>
      </c>
      <c r="G11" s="91">
        <v>0.5</v>
      </c>
    </row>
    <row r="12" spans="1:7" ht="15">
      <c r="A12" s="90">
        <v>3</v>
      </c>
      <c r="B12" s="42">
        <v>46001</v>
      </c>
      <c r="C12" s="37" t="s">
        <v>23</v>
      </c>
      <c r="D12" s="36">
        <v>1</v>
      </c>
      <c r="E12" s="37">
        <v>1</v>
      </c>
      <c r="F12" s="39">
        <v>1.2</v>
      </c>
      <c r="G12" s="91">
        <v>1.2</v>
      </c>
    </row>
    <row r="13" spans="1:7" ht="15">
      <c r="A13" s="90">
        <v>2</v>
      </c>
      <c r="B13" s="43">
        <v>30699000000</v>
      </c>
      <c r="C13" s="37" t="s">
        <v>24</v>
      </c>
      <c r="D13" s="36">
        <v>1</v>
      </c>
      <c r="E13" s="37">
        <v>25</v>
      </c>
      <c r="F13" s="39">
        <v>4.74</v>
      </c>
      <c r="G13" s="91">
        <v>4.74</v>
      </c>
    </row>
    <row r="14" spans="1:7" ht="15">
      <c r="A14" s="90">
        <v>2</v>
      </c>
      <c r="B14" s="44">
        <v>887480000000</v>
      </c>
      <c r="C14" s="38" t="s">
        <v>25</v>
      </c>
      <c r="D14" s="38">
        <v>1</v>
      </c>
      <c r="E14" s="37">
        <v>8</v>
      </c>
      <c r="F14" s="39">
        <v>2.94</v>
      </c>
      <c r="G14" s="91">
        <v>2.94</v>
      </c>
    </row>
    <row r="15" spans="1:7" ht="15">
      <c r="A15" s="90">
        <v>2</v>
      </c>
      <c r="B15" s="45">
        <v>887480000000</v>
      </c>
      <c r="C15" s="37" t="s">
        <v>26</v>
      </c>
      <c r="D15" s="36">
        <v>1</v>
      </c>
      <c r="E15" s="37">
        <v>4</v>
      </c>
      <c r="F15" s="39">
        <v>1.47</v>
      </c>
      <c r="G15" s="91">
        <v>1.47</v>
      </c>
    </row>
    <row r="16" spans="1:7" ht="15">
      <c r="A16" s="90">
        <v>2</v>
      </c>
      <c r="B16" s="43">
        <v>887480000000</v>
      </c>
      <c r="C16" s="37" t="s">
        <v>27</v>
      </c>
      <c r="D16" s="36">
        <v>1</v>
      </c>
      <c r="E16" s="37">
        <v>4</v>
      </c>
      <c r="F16" s="39">
        <v>1.47</v>
      </c>
      <c r="G16" s="91">
        <v>1.47</v>
      </c>
    </row>
    <row r="17" spans="1:7" ht="15">
      <c r="A17" s="90">
        <v>2</v>
      </c>
      <c r="B17" s="43">
        <v>887480000000</v>
      </c>
      <c r="C17" s="37" t="s">
        <v>28</v>
      </c>
      <c r="D17" s="36">
        <v>1</v>
      </c>
      <c r="E17" s="37">
        <v>100</v>
      </c>
      <c r="F17" s="40">
        <v>8.9700000000000006</v>
      </c>
      <c r="G17" s="92">
        <v>8.9700000000000006</v>
      </c>
    </row>
    <row r="18" spans="1:7" ht="15.75">
      <c r="A18" s="93" t="s">
        <v>29</v>
      </c>
      <c r="B18" s="94"/>
      <c r="C18" s="95"/>
      <c r="D18" s="96">
        <f>SUM(D4:D17)</f>
        <v>15</v>
      </c>
      <c r="E18" s="97" t="s">
        <v>30</v>
      </c>
      <c r="F18" s="98"/>
      <c r="G18" s="99">
        <f>SUM(G4:G17)</f>
        <v>149.86999999999998</v>
      </c>
    </row>
    <row r="19" spans="1:7" ht="15"/>
  </sheetData>
  <mergeCells count="3">
    <mergeCell ref="A1:G1"/>
    <mergeCell ref="A18:C18"/>
    <mergeCell ref="E18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FEDD5-B7A9-43A5-9A59-6F7A2786BF71}">
  <dimension ref="A1:G17"/>
  <sheetViews>
    <sheetView workbookViewId="0">
      <selection activeCell="A16" sqref="A16:G16"/>
    </sheetView>
  </sheetViews>
  <sheetFormatPr defaultColWidth="8.85546875" defaultRowHeight="14.45"/>
  <cols>
    <col min="1" max="1" width="9.5703125" bestFit="1" customWidth="1"/>
    <col min="2" max="2" width="10.140625" bestFit="1" customWidth="1"/>
    <col min="3" max="3" width="92.28515625" bestFit="1" customWidth="1"/>
    <col min="6" max="6" width="8.85546875" customWidth="1"/>
  </cols>
  <sheetData>
    <row r="1" spans="1:7" ht="15.75">
      <c r="A1" s="64" t="s">
        <v>31</v>
      </c>
      <c r="B1" s="66"/>
      <c r="C1" s="66"/>
      <c r="D1" s="66"/>
      <c r="E1" s="66"/>
      <c r="F1" s="66"/>
      <c r="G1" s="73"/>
    </row>
    <row r="2" spans="1:7" ht="1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7" t="s">
        <v>6</v>
      </c>
      <c r="G2" s="77" t="s">
        <v>7</v>
      </c>
    </row>
    <row r="3" spans="1:7" ht="15">
      <c r="A3" s="6">
        <v>1</v>
      </c>
      <c r="B3" s="6" t="s">
        <v>32</v>
      </c>
      <c r="C3" s="6" t="s">
        <v>33</v>
      </c>
      <c r="D3" s="6">
        <v>1</v>
      </c>
      <c r="E3" s="6">
        <v>1</v>
      </c>
      <c r="F3" s="74">
        <v>129.99</v>
      </c>
      <c r="G3" s="75">
        <v>149.84</v>
      </c>
    </row>
    <row r="4" spans="1:7" ht="15">
      <c r="A4" s="11">
        <v>1</v>
      </c>
      <c r="B4" s="11" t="s">
        <v>34</v>
      </c>
      <c r="C4" s="11" t="s">
        <v>35</v>
      </c>
      <c r="D4" s="11">
        <v>1</v>
      </c>
      <c r="E4" s="11">
        <v>1</v>
      </c>
      <c r="F4" s="70">
        <v>3.97</v>
      </c>
      <c r="G4" s="67">
        <v>4.34</v>
      </c>
    </row>
    <row r="5" spans="1:7" ht="15">
      <c r="A5" s="11">
        <v>1</v>
      </c>
      <c r="B5" s="11">
        <v>10700</v>
      </c>
      <c r="C5" s="11" t="s">
        <v>36</v>
      </c>
      <c r="D5" s="11">
        <v>1</v>
      </c>
      <c r="E5" s="11">
        <v>1</v>
      </c>
      <c r="F5" s="71">
        <v>12</v>
      </c>
      <c r="G5" s="68">
        <v>0</v>
      </c>
    </row>
    <row r="6" spans="1:7" ht="15">
      <c r="A6" s="11">
        <v>1</v>
      </c>
      <c r="B6" s="11">
        <v>10700</v>
      </c>
      <c r="C6" s="11" t="s">
        <v>37</v>
      </c>
      <c r="D6" s="11">
        <v>1</v>
      </c>
      <c r="E6" s="11">
        <v>1</v>
      </c>
      <c r="F6" s="71">
        <v>12</v>
      </c>
      <c r="G6" s="68">
        <v>0</v>
      </c>
    </row>
    <row r="7" spans="1:7" ht="15">
      <c r="A7" s="11">
        <v>1</v>
      </c>
      <c r="B7" s="11">
        <v>10700</v>
      </c>
      <c r="C7" s="11" t="s">
        <v>38</v>
      </c>
      <c r="D7" s="11">
        <v>1</v>
      </c>
      <c r="E7" s="11">
        <v>1</v>
      </c>
      <c r="F7" s="71">
        <v>12</v>
      </c>
      <c r="G7" s="68">
        <v>0</v>
      </c>
    </row>
    <row r="8" spans="1:7" ht="15">
      <c r="A8" s="11">
        <v>1</v>
      </c>
      <c r="B8" s="11">
        <v>10700</v>
      </c>
      <c r="C8" s="11" t="s">
        <v>39</v>
      </c>
      <c r="D8" s="11">
        <v>1</v>
      </c>
      <c r="E8" s="11">
        <v>1</v>
      </c>
      <c r="F8" s="71">
        <v>12</v>
      </c>
      <c r="G8" s="68">
        <v>0</v>
      </c>
    </row>
    <row r="9" spans="1:7" ht="15">
      <c r="A9" s="11">
        <v>1</v>
      </c>
      <c r="B9" s="11">
        <v>10700</v>
      </c>
      <c r="C9" s="11" t="s">
        <v>40</v>
      </c>
      <c r="D9" s="11">
        <v>1</v>
      </c>
      <c r="E9" s="11">
        <v>1</v>
      </c>
      <c r="F9" s="71">
        <v>12</v>
      </c>
      <c r="G9" s="68">
        <v>0</v>
      </c>
    </row>
    <row r="10" spans="1:7" ht="15">
      <c r="A10" s="11">
        <v>1</v>
      </c>
      <c r="B10" s="11">
        <v>10700</v>
      </c>
      <c r="C10" s="11" t="s">
        <v>41</v>
      </c>
      <c r="D10" s="11">
        <v>1</v>
      </c>
      <c r="E10" s="11">
        <v>1</v>
      </c>
      <c r="F10" s="71">
        <v>12</v>
      </c>
      <c r="G10" s="68">
        <v>0</v>
      </c>
    </row>
    <row r="11" spans="1:7" ht="15">
      <c r="A11" s="11">
        <v>1</v>
      </c>
      <c r="B11" s="11" t="s">
        <v>42</v>
      </c>
      <c r="C11" s="11" t="s">
        <v>43</v>
      </c>
      <c r="D11" s="11">
        <v>1</v>
      </c>
      <c r="E11" s="11">
        <v>1</v>
      </c>
      <c r="F11" s="71">
        <v>40</v>
      </c>
      <c r="G11" s="68">
        <v>50</v>
      </c>
    </row>
    <row r="12" spans="1:7" ht="15">
      <c r="A12" s="11">
        <v>1</v>
      </c>
      <c r="B12" s="11" t="s">
        <v>42</v>
      </c>
      <c r="C12" s="11" t="s">
        <v>44</v>
      </c>
      <c r="D12" s="11">
        <v>1</v>
      </c>
      <c r="E12" s="11">
        <v>1</v>
      </c>
      <c r="F12" s="71">
        <v>40</v>
      </c>
      <c r="G12" s="68">
        <v>50</v>
      </c>
    </row>
    <row r="13" spans="1:7" ht="15">
      <c r="A13" s="11">
        <v>1</v>
      </c>
      <c r="B13" s="11" t="s">
        <v>45</v>
      </c>
      <c r="C13" s="11" t="s">
        <v>46</v>
      </c>
      <c r="D13" s="11">
        <v>1</v>
      </c>
      <c r="E13" s="11">
        <v>1</v>
      </c>
      <c r="F13" s="71">
        <v>7.39</v>
      </c>
      <c r="G13" s="68">
        <v>8</v>
      </c>
    </row>
    <row r="14" spans="1:7" ht="15">
      <c r="A14" s="11">
        <v>1</v>
      </c>
      <c r="B14" s="11" t="s">
        <v>47</v>
      </c>
      <c r="C14" s="11" t="s">
        <v>48</v>
      </c>
      <c r="D14" s="11">
        <v>1</v>
      </c>
      <c r="E14" s="11">
        <v>1</v>
      </c>
      <c r="F14" s="71">
        <v>6</v>
      </c>
      <c r="G14" s="68">
        <v>6</v>
      </c>
    </row>
    <row r="15" spans="1:7" ht="15">
      <c r="A15" s="65">
        <v>1</v>
      </c>
      <c r="B15" s="65" t="s">
        <v>49</v>
      </c>
      <c r="C15" s="65" t="s">
        <v>50</v>
      </c>
      <c r="D15" s="65">
        <v>1</v>
      </c>
      <c r="E15" s="65">
        <v>1</v>
      </c>
      <c r="F15" s="72">
        <v>20</v>
      </c>
      <c r="G15" s="69">
        <v>20</v>
      </c>
    </row>
    <row r="16" spans="1:7" ht="15.75">
      <c r="A16" s="57" t="s">
        <v>29</v>
      </c>
      <c r="B16" s="58"/>
      <c r="C16" s="59"/>
      <c r="D16" s="60">
        <f>SUM(D3:D15)</f>
        <v>13</v>
      </c>
      <c r="E16" s="61" t="s">
        <v>30</v>
      </c>
      <c r="F16" s="62"/>
      <c r="G16" s="63">
        <f>SUM(G3:G15)</f>
        <v>288.18</v>
      </c>
    </row>
    <row r="17" spans="1:7" ht="15.75">
      <c r="A17" s="53"/>
      <c r="B17" s="53"/>
      <c r="C17" s="53"/>
      <c r="D17" s="54"/>
      <c r="E17" s="55"/>
      <c r="F17" s="55"/>
      <c r="G17" s="56"/>
    </row>
  </sheetData>
  <mergeCells count="5">
    <mergeCell ref="A1:G1"/>
    <mergeCell ref="A17:C17"/>
    <mergeCell ref="E17:F17"/>
    <mergeCell ref="A16:C16"/>
    <mergeCell ref="E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53C4-7C76-4395-BBBD-D63C201E8A78}">
  <dimension ref="A1:G38"/>
  <sheetViews>
    <sheetView tabSelected="1" topLeftCell="A23" workbookViewId="0">
      <selection activeCell="F4" sqref="F4"/>
    </sheetView>
  </sheetViews>
  <sheetFormatPr defaultColWidth="8.85546875" defaultRowHeight="14.45"/>
  <cols>
    <col min="1" max="1" width="8.7109375" bestFit="1" customWidth="1"/>
    <col min="2" max="2" width="11.7109375" customWidth="1"/>
    <col min="3" max="3" width="35.85546875" customWidth="1"/>
    <col min="4" max="4" width="5.42578125" customWidth="1"/>
    <col min="5" max="5" width="6.28515625" customWidth="1"/>
    <col min="6" max="6" width="9.42578125" customWidth="1"/>
    <col min="7" max="7" width="8.85546875" customWidth="1"/>
  </cols>
  <sheetData>
    <row r="1" spans="1:7" ht="16.5" thickBot="1">
      <c r="A1" s="46" t="s">
        <v>51</v>
      </c>
      <c r="B1" s="47"/>
      <c r="C1" s="47"/>
      <c r="D1" s="47"/>
      <c r="E1" s="47"/>
      <c r="F1" s="47"/>
      <c r="G1" s="48"/>
    </row>
    <row r="2" spans="1:7" ht="15" thickBot="1">
      <c r="A2" s="1" t="s">
        <v>1</v>
      </c>
      <c r="B2" s="2" t="s">
        <v>2</v>
      </c>
      <c r="C2" s="3" t="s">
        <v>3</v>
      </c>
      <c r="D2" s="2" t="s">
        <v>4</v>
      </c>
      <c r="E2" s="1" t="s">
        <v>5</v>
      </c>
      <c r="F2" s="4" t="s">
        <v>6</v>
      </c>
      <c r="G2" s="5" t="s">
        <v>7</v>
      </c>
    </row>
    <row r="3" spans="1:7" ht="16.5" thickTop="1">
      <c r="A3" s="6"/>
      <c r="B3" s="7"/>
      <c r="C3" s="8" t="s">
        <v>52</v>
      </c>
      <c r="D3" s="7"/>
      <c r="E3" s="6"/>
      <c r="F3" s="9"/>
      <c r="G3" s="10"/>
    </row>
    <row r="4" spans="1:7">
      <c r="A4" s="11">
        <v>2</v>
      </c>
      <c r="B4" s="12" t="s">
        <v>10</v>
      </c>
      <c r="C4" s="13" t="s">
        <v>11</v>
      </c>
      <c r="D4" s="12">
        <v>2</v>
      </c>
      <c r="E4" s="11">
        <v>1</v>
      </c>
      <c r="F4" s="14">
        <f>8.49/2</f>
        <v>4.2450000000000001</v>
      </c>
      <c r="G4" s="15">
        <v>8.49</v>
      </c>
    </row>
    <row r="5" spans="1:7">
      <c r="A5" s="11">
        <v>1</v>
      </c>
      <c r="B5" s="12" t="s">
        <v>53</v>
      </c>
      <c r="C5" s="13" t="s">
        <v>54</v>
      </c>
      <c r="D5" s="12">
        <v>1</v>
      </c>
      <c r="E5" s="11">
        <v>1</v>
      </c>
      <c r="F5" s="14">
        <v>19.649999999999999</v>
      </c>
      <c r="G5" s="15">
        <v>19.649999999999999</v>
      </c>
    </row>
    <row r="6" spans="1:7">
      <c r="A6" s="11">
        <v>1</v>
      </c>
      <c r="B6" s="12" t="s">
        <v>55</v>
      </c>
      <c r="C6" s="13" t="s">
        <v>14</v>
      </c>
      <c r="D6" s="12">
        <v>1</v>
      </c>
      <c r="E6" s="11">
        <v>1</v>
      </c>
      <c r="F6" s="14">
        <v>8.99</v>
      </c>
      <c r="G6" s="15">
        <v>8.99</v>
      </c>
    </row>
    <row r="7" spans="1:7">
      <c r="A7" s="11">
        <v>2</v>
      </c>
      <c r="B7" s="16" t="s">
        <v>56</v>
      </c>
      <c r="C7" s="13" t="s">
        <v>57</v>
      </c>
      <c r="D7" s="12">
        <v>1</v>
      </c>
      <c r="E7" s="11">
        <v>1</v>
      </c>
      <c r="F7" s="14">
        <v>4.99</v>
      </c>
      <c r="G7" s="15">
        <v>4.99</v>
      </c>
    </row>
    <row r="8" spans="1:7">
      <c r="A8" s="11">
        <v>2</v>
      </c>
      <c r="B8" s="12" t="s">
        <v>58</v>
      </c>
      <c r="C8" s="13" t="s">
        <v>59</v>
      </c>
      <c r="D8" s="12">
        <v>1</v>
      </c>
      <c r="E8" s="11">
        <v>2</v>
      </c>
      <c r="F8" s="14">
        <v>13.96</v>
      </c>
      <c r="G8" s="15">
        <v>13.96</v>
      </c>
    </row>
    <row r="9" spans="1:7">
      <c r="A9" s="11">
        <v>1</v>
      </c>
      <c r="B9" s="12" t="s">
        <v>60</v>
      </c>
      <c r="C9" s="13" t="s">
        <v>61</v>
      </c>
      <c r="D9" s="12">
        <v>1</v>
      </c>
      <c r="E9" s="11">
        <v>3</v>
      </c>
      <c r="F9" s="14">
        <f>7.99/3</f>
        <v>2.6633333333333336</v>
      </c>
      <c r="G9" s="15">
        <v>7.99</v>
      </c>
    </row>
    <row r="10" spans="1:7">
      <c r="A10" s="11">
        <v>4</v>
      </c>
      <c r="B10" s="12" t="s">
        <v>62</v>
      </c>
      <c r="C10" s="13" t="s">
        <v>63</v>
      </c>
      <c r="D10" s="12">
        <v>2</v>
      </c>
      <c r="E10" s="11">
        <v>6</v>
      </c>
      <c r="F10" s="14">
        <f>3.48/6</f>
        <v>0.57999999999999996</v>
      </c>
      <c r="G10" s="15">
        <v>3.48</v>
      </c>
    </row>
    <row r="11" spans="1:7">
      <c r="A11" s="11">
        <v>4</v>
      </c>
      <c r="B11" s="12" t="s">
        <v>62</v>
      </c>
      <c r="C11" s="13" t="s">
        <v>64</v>
      </c>
      <c r="D11" s="12">
        <v>1</v>
      </c>
      <c r="E11" s="11">
        <v>8</v>
      </c>
      <c r="F11" s="14">
        <v>0.5</v>
      </c>
      <c r="G11" s="15">
        <v>0.5</v>
      </c>
    </row>
    <row r="12" spans="1:7">
      <c r="A12" s="11">
        <v>4</v>
      </c>
      <c r="B12" s="12" t="s">
        <v>62</v>
      </c>
      <c r="C12" s="13" t="s">
        <v>65</v>
      </c>
      <c r="D12" s="12">
        <v>2</v>
      </c>
      <c r="E12" s="11">
        <v>10</v>
      </c>
      <c r="F12" s="14">
        <f>5.37/10</f>
        <v>0.53700000000000003</v>
      </c>
      <c r="G12" s="15">
        <v>5.37</v>
      </c>
    </row>
    <row r="13" spans="1:7">
      <c r="A13" s="11">
        <v>4</v>
      </c>
      <c r="B13" s="12" t="s">
        <v>66</v>
      </c>
      <c r="C13" s="13" t="s">
        <v>67</v>
      </c>
      <c r="D13" s="12">
        <v>2</v>
      </c>
      <c r="E13" s="11">
        <v>4</v>
      </c>
      <c r="F13" s="14">
        <f>1.75/4</f>
        <v>0.4375</v>
      </c>
      <c r="G13" s="15">
        <v>1.75</v>
      </c>
    </row>
    <row r="14" spans="1:7">
      <c r="A14" s="11">
        <v>4</v>
      </c>
      <c r="B14" s="12" t="s">
        <v>68</v>
      </c>
      <c r="C14" s="13" t="s">
        <v>69</v>
      </c>
      <c r="D14" s="12">
        <v>2</v>
      </c>
      <c r="E14" s="11">
        <v>25</v>
      </c>
      <c r="F14" s="14">
        <f>3.94/25</f>
        <v>0.15759999999999999</v>
      </c>
      <c r="G14" s="15">
        <v>3.94</v>
      </c>
    </row>
    <row r="15" spans="1:7">
      <c r="A15" s="11">
        <v>4</v>
      </c>
      <c r="B15" s="12" t="s">
        <v>68</v>
      </c>
      <c r="C15" s="13" t="s">
        <v>70</v>
      </c>
      <c r="D15" s="12">
        <v>3</v>
      </c>
      <c r="E15" s="11">
        <v>25</v>
      </c>
      <c r="F15" s="14">
        <f>3.94/25</f>
        <v>0.15759999999999999</v>
      </c>
      <c r="G15" s="15">
        <v>3.94</v>
      </c>
    </row>
    <row r="16" spans="1:7">
      <c r="A16" s="11">
        <v>4</v>
      </c>
      <c r="B16" s="12" t="s">
        <v>71</v>
      </c>
      <c r="C16" s="13" t="s">
        <v>72</v>
      </c>
      <c r="D16" s="12">
        <v>2</v>
      </c>
      <c r="E16" s="11">
        <v>2</v>
      </c>
      <c r="F16" s="14">
        <f>3.75/2</f>
        <v>1.875</v>
      </c>
      <c r="G16" s="15">
        <v>3.75</v>
      </c>
    </row>
    <row r="17" spans="1:7">
      <c r="A17" s="11">
        <v>4</v>
      </c>
      <c r="B17" s="12" t="s">
        <v>71</v>
      </c>
      <c r="C17" s="13" t="s">
        <v>73</v>
      </c>
      <c r="D17" s="12">
        <v>2</v>
      </c>
      <c r="E17" s="11">
        <v>10</v>
      </c>
      <c r="F17" s="14">
        <f>4.71/10</f>
        <v>0.47099999999999997</v>
      </c>
      <c r="G17" s="15">
        <v>4.71</v>
      </c>
    </row>
    <row r="18" spans="1:7">
      <c r="A18" s="11">
        <v>4</v>
      </c>
      <c r="B18" s="12" t="s">
        <v>74</v>
      </c>
      <c r="C18" s="13" t="s">
        <v>75</v>
      </c>
      <c r="D18" s="12">
        <v>2</v>
      </c>
      <c r="E18" s="11">
        <v>4</v>
      </c>
      <c r="F18" s="14">
        <f>3.5/4</f>
        <v>0.875</v>
      </c>
      <c r="G18" s="15">
        <v>3.5</v>
      </c>
    </row>
    <row r="19" spans="1:7">
      <c r="A19" s="11">
        <v>4</v>
      </c>
      <c r="B19" s="12" t="s">
        <v>74</v>
      </c>
      <c r="C19" s="13" t="s">
        <v>76</v>
      </c>
      <c r="D19" s="12">
        <v>1</v>
      </c>
      <c r="E19" s="11">
        <v>4</v>
      </c>
      <c r="F19" s="14">
        <f>2.25/4</f>
        <v>0.5625</v>
      </c>
      <c r="G19" s="15">
        <v>2.25</v>
      </c>
    </row>
    <row r="20" spans="1:7" ht="15" thickBot="1">
      <c r="A20" s="17"/>
      <c r="B20" s="18"/>
      <c r="C20" s="19"/>
      <c r="D20" s="18"/>
      <c r="E20" s="17"/>
      <c r="F20" s="20"/>
      <c r="G20" s="21"/>
    </row>
    <row r="21" spans="1:7" ht="16.5" thickTop="1">
      <c r="A21" s="6"/>
      <c r="B21" s="7"/>
      <c r="C21" s="8" t="s">
        <v>77</v>
      </c>
      <c r="D21" s="7"/>
      <c r="E21" s="6"/>
      <c r="F21" s="9"/>
      <c r="G21" s="10"/>
    </row>
    <row r="22" spans="1:7">
      <c r="A22" s="11">
        <v>1</v>
      </c>
      <c r="B22" s="12" t="s">
        <v>60</v>
      </c>
      <c r="C22" s="13" t="s">
        <v>61</v>
      </c>
      <c r="D22" s="12">
        <v>1</v>
      </c>
      <c r="E22" s="11">
        <v>3</v>
      </c>
      <c r="F22" s="14">
        <f>7.99/3</f>
        <v>2.6633333333333336</v>
      </c>
      <c r="G22" s="15">
        <v>7.99</v>
      </c>
    </row>
    <row r="23" spans="1:7">
      <c r="A23" s="11">
        <v>1</v>
      </c>
      <c r="B23" s="12" t="s">
        <v>78</v>
      </c>
      <c r="C23" s="13" t="s">
        <v>79</v>
      </c>
      <c r="D23" s="12">
        <v>1</v>
      </c>
      <c r="E23" s="11">
        <v>1</v>
      </c>
      <c r="F23" s="14">
        <v>11.99</v>
      </c>
      <c r="G23" s="15">
        <v>11.99</v>
      </c>
    </row>
    <row r="24" spans="1:7">
      <c r="A24" s="11">
        <v>2</v>
      </c>
      <c r="B24" s="12" t="s">
        <v>80</v>
      </c>
      <c r="C24" s="13" t="s">
        <v>81</v>
      </c>
      <c r="D24" s="12">
        <v>1</v>
      </c>
      <c r="E24" s="11">
        <v>2</v>
      </c>
      <c r="F24" s="14">
        <f>3.37/2</f>
        <v>1.6850000000000001</v>
      </c>
      <c r="G24" s="15">
        <v>3.37</v>
      </c>
    </row>
    <row r="25" spans="1:7">
      <c r="A25" s="11">
        <v>3</v>
      </c>
      <c r="B25" s="12" t="s">
        <v>68</v>
      </c>
      <c r="C25" s="13" t="s">
        <v>70</v>
      </c>
      <c r="D25" s="12">
        <v>3</v>
      </c>
      <c r="E25" s="11">
        <v>25</v>
      </c>
      <c r="F25" s="14">
        <f>3.94/25</f>
        <v>0.15759999999999999</v>
      </c>
      <c r="G25" s="15">
        <v>3.94</v>
      </c>
    </row>
    <row r="26" spans="1:7">
      <c r="A26" s="11">
        <v>3</v>
      </c>
      <c r="B26" s="12" t="s">
        <v>71</v>
      </c>
      <c r="C26" s="13" t="s">
        <v>82</v>
      </c>
      <c r="D26" s="12">
        <v>2</v>
      </c>
      <c r="E26" s="11">
        <v>2</v>
      </c>
      <c r="F26" s="14">
        <v>0.5</v>
      </c>
      <c r="G26" s="15">
        <v>1</v>
      </c>
    </row>
    <row r="27" spans="1:7">
      <c r="A27" s="11">
        <v>3</v>
      </c>
      <c r="B27" s="12" t="s">
        <v>83</v>
      </c>
      <c r="C27" s="13" t="s">
        <v>84</v>
      </c>
      <c r="D27" s="12">
        <v>2</v>
      </c>
      <c r="E27" s="11">
        <v>1</v>
      </c>
      <c r="F27" s="14">
        <v>2.25</v>
      </c>
      <c r="G27" s="15">
        <v>2.25</v>
      </c>
    </row>
    <row r="28" spans="1:7" ht="15" thickBot="1">
      <c r="A28" s="17"/>
      <c r="B28" s="18"/>
      <c r="C28" s="19"/>
      <c r="D28" s="18"/>
      <c r="E28" s="17"/>
      <c r="F28" s="20"/>
      <c r="G28" s="21"/>
    </row>
    <row r="29" spans="1:7" ht="16.5" thickTop="1">
      <c r="A29" s="22"/>
      <c r="B29" s="23"/>
      <c r="C29" s="24" t="s">
        <v>85</v>
      </c>
      <c r="D29" s="23"/>
      <c r="E29" s="22"/>
      <c r="F29" s="25"/>
      <c r="G29" s="26"/>
    </row>
    <row r="30" spans="1:7">
      <c r="A30" s="27">
        <v>1</v>
      </c>
      <c r="B30" s="28" t="s">
        <v>86</v>
      </c>
      <c r="C30" s="29" t="s">
        <v>87</v>
      </c>
      <c r="D30" s="28">
        <v>1</v>
      </c>
      <c r="E30" s="27">
        <v>1</v>
      </c>
      <c r="F30" s="30">
        <v>29.99</v>
      </c>
      <c r="G30" s="31">
        <v>29.99</v>
      </c>
    </row>
    <row r="31" spans="1:7">
      <c r="A31" s="27">
        <v>1</v>
      </c>
      <c r="B31" s="28" t="s">
        <v>88</v>
      </c>
      <c r="C31" s="29" t="s">
        <v>89</v>
      </c>
      <c r="D31" s="28">
        <v>1</v>
      </c>
      <c r="E31" s="27">
        <v>2</v>
      </c>
      <c r="F31" s="30">
        <f>6.99/2</f>
        <v>3.4950000000000001</v>
      </c>
      <c r="G31" s="31">
        <v>6.99</v>
      </c>
    </row>
    <row r="32" spans="1:7">
      <c r="A32" s="27">
        <v>2</v>
      </c>
      <c r="B32" s="28" t="s">
        <v>90</v>
      </c>
      <c r="C32" s="29" t="s">
        <v>91</v>
      </c>
      <c r="D32" s="28">
        <v>1</v>
      </c>
      <c r="E32" s="27">
        <v>1</v>
      </c>
      <c r="F32" s="30">
        <v>2.9</v>
      </c>
      <c r="G32" s="31">
        <v>2.9</v>
      </c>
    </row>
    <row r="33" spans="1:7">
      <c r="A33" s="27">
        <v>3</v>
      </c>
      <c r="B33" s="28" t="s">
        <v>92</v>
      </c>
      <c r="C33" s="29" t="s">
        <v>93</v>
      </c>
      <c r="D33" s="28">
        <v>1</v>
      </c>
      <c r="E33" s="27">
        <v>1</v>
      </c>
      <c r="F33" s="30">
        <v>10.99</v>
      </c>
      <c r="G33" s="31">
        <v>10.99</v>
      </c>
    </row>
    <row r="34" spans="1:7">
      <c r="A34" s="27">
        <v>3</v>
      </c>
      <c r="B34" s="28" t="s">
        <v>94</v>
      </c>
      <c r="C34" s="29" t="s">
        <v>95</v>
      </c>
      <c r="D34" s="28">
        <v>1</v>
      </c>
      <c r="E34" s="27">
        <v>1</v>
      </c>
      <c r="F34" s="30">
        <v>0.93</v>
      </c>
      <c r="G34" s="31">
        <v>0.93</v>
      </c>
    </row>
    <row r="35" spans="1:7">
      <c r="A35" s="27">
        <v>2</v>
      </c>
      <c r="B35" s="28" t="s">
        <v>96</v>
      </c>
      <c r="C35" s="29" t="s">
        <v>97</v>
      </c>
      <c r="D35" s="28">
        <v>1</v>
      </c>
      <c r="E35" s="27">
        <v>1</v>
      </c>
      <c r="F35" s="30">
        <v>6.95</v>
      </c>
      <c r="G35" s="31">
        <v>6.95</v>
      </c>
    </row>
    <row r="36" spans="1:7">
      <c r="A36" s="27">
        <v>1</v>
      </c>
      <c r="B36" s="28" t="s">
        <v>98</v>
      </c>
      <c r="C36" s="29" t="s">
        <v>99</v>
      </c>
      <c r="D36" s="28">
        <v>1</v>
      </c>
      <c r="E36" s="27">
        <v>1</v>
      </c>
      <c r="F36" s="30">
        <v>69.989999999999995</v>
      </c>
      <c r="G36" s="31">
        <v>69.989999999999995</v>
      </c>
    </row>
    <row r="37" spans="1:7" ht="15" thickBot="1">
      <c r="A37" s="27"/>
      <c r="B37" s="28"/>
      <c r="C37" s="29"/>
      <c r="D37" s="32"/>
      <c r="E37" s="27"/>
      <c r="F37" s="33"/>
      <c r="G37" s="31"/>
    </row>
    <row r="38" spans="1:7" ht="16.5" thickBot="1">
      <c r="A38" s="49" t="s">
        <v>29</v>
      </c>
      <c r="B38" s="50"/>
      <c r="C38" s="51"/>
      <c r="D38" s="34">
        <f>SUM(D4:D19,D22:D27,D30:D36)</f>
        <v>43</v>
      </c>
      <c r="E38" s="49" t="s">
        <v>30</v>
      </c>
      <c r="F38" s="52"/>
      <c r="G38" s="35">
        <f>SUM(G4:G19,G22:G27,G30:G36)</f>
        <v>256.54000000000002</v>
      </c>
    </row>
  </sheetData>
  <mergeCells count="3">
    <mergeCell ref="A1:G1"/>
    <mergeCell ref="A38:C38"/>
    <mergeCell ref="E38:F3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3113CCB7913D48A2255285FD7D9585" ma:contentTypeVersion="13" ma:contentTypeDescription="Create a new document." ma:contentTypeScope="" ma:versionID="fc5eca9608e4190b887072d39258098b">
  <xsd:schema xmlns:xsd="http://www.w3.org/2001/XMLSchema" xmlns:xs="http://www.w3.org/2001/XMLSchema" xmlns:p="http://schemas.microsoft.com/office/2006/metadata/properties" xmlns:ns2="bc8b004e-5918-49b5-b3db-6b313e42023c" xmlns:ns3="d617e0af-b725-47cf-9547-fd9a6444e8ff" targetNamespace="http://schemas.microsoft.com/office/2006/metadata/properties" ma:root="true" ma:fieldsID="3fe2c6ab803d1125623e05c7340b4cf8" ns2:_="" ns3:_="">
    <xsd:import namespace="bc8b004e-5918-49b5-b3db-6b313e42023c"/>
    <xsd:import namespace="d617e0af-b725-47cf-9547-fd9a6444e8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b004e-5918-49b5-b3db-6b313e420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7e0af-b725-47cf-9547-fd9a6444e8f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92507b-3b0c-42df-8f10-61dda2845941}" ma:internalName="TaxCatchAll" ma:showField="CatchAllData" ma:web="d617e0af-b725-47cf-9547-fd9a6444e8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8b004e-5918-49b5-b3db-6b313e42023c">
      <Terms xmlns="http://schemas.microsoft.com/office/infopath/2007/PartnerControls"/>
    </lcf76f155ced4ddcb4097134ff3c332f>
    <TaxCatchAll xmlns="d617e0af-b725-47cf-9547-fd9a6444e8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F331C3-0BC0-4320-BCDE-F40F3F6AA282}"/>
</file>

<file path=customXml/itemProps2.xml><?xml version="1.0" encoding="utf-8"?>
<ds:datastoreItem xmlns:ds="http://schemas.openxmlformats.org/officeDocument/2006/customXml" ds:itemID="{4A922F61-980A-40AA-A848-3A03D2FC75DB}"/>
</file>

<file path=customXml/itemProps3.xml><?xml version="1.0" encoding="utf-8"?>
<ds:datastoreItem xmlns:ds="http://schemas.openxmlformats.org/officeDocument/2006/customXml" ds:itemID="{74FB50A3-D39C-4AA1-8F6D-DAEB20E13A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Natasa Peric</cp:lastModifiedBy>
  <cp:revision/>
  <dcterms:created xsi:type="dcterms:W3CDTF">2025-12-05T12:08:24Z</dcterms:created>
  <dcterms:modified xsi:type="dcterms:W3CDTF">2025-12-06T06:25:37Z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0x0101009E3113CCB7913D48A2255285FD7D9585</vt:lpwstr>
  </property>
  <property fmtid="{D5CDD505-2E9C-101B-9397-08002B2CF9AE}" pid="3" name="MediaServiceImageTags">
    <vt:lpwstr/>
  </property>
</Properties>
</file>