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ling rates" sheetId="1" r:id="rId4"/>
    <sheet state="visible" name="Staffing Matrix" sheetId="2" r:id="rId5"/>
    <sheet state="visible" name="Staffing matrix pres" sheetId="3" r:id="rId6"/>
    <sheet state="visible" name="Cost of Egr. Services" sheetId="4" r:id="rId7"/>
  </sheets>
  <definedNames/>
  <calcPr/>
</workbook>
</file>

<file path=xl/sharedStrings.xml><?xml version="1.0" encoding="utf-8"?>
<sst xmlns="http://schemas.openxmlformats.org/spreadsheetml/2006/main" count="298" uniqueCount="136">
  <si>
    <t>Position</t>
  </si>
  <si>
    <t>Code</t>
  </si>
  <si>
    <t>Base pay ($/hr)</t>
  </si>
  <si>
    <t>Benefits (% of pay)</t>
  </si>
  <si>
    <t>Actual pay ($/hr)</t>
  </si>
  <si>
    <t>Overhead (% of base pay)</t>
  </si>
  <si>
    <t>Actual pay + Overhead ($/hr)</t>
  </si>
  <si>
    <t>Profit, % of actual pay + OH</t>
  </si>
  <si>
    <t>Profit ($/hr)</t>
  </si>
  <si>
    <t>Billing rate ($/hr)</t>
  </si>
  <si>
    <t>Multiplier</t>
  </si>
  <si>
    <t>Base pay as annual salary ($/yr)</t>
  </si>
  <si>
    <t>Senior Engineer</t>
  </si>
  <si>
    <t>SE</t>
  </si>
  <si>
    <t>Engineer</t>
  </si>
  <si>
    <t>PE</t>
  </si>
  <si>
    <t>Project Manager</t>
  </si>
  <si>
    <t>PM</t>
  </si>
  <si>
    <t>Drafter</t>
  </si>
  <si>
    <t>DR</t>
  </si>
  <si>
    <t>Total</t>
  </si>
  <si>
    <t>* Base pay includes FICA and payroll taxes</t>
  </si>
  <si>
    <t>Billing rate summary table</t>
  </si>
  <si>
    <t>E</t>
  </si>
  <si>
    <t>Task</t>
  </si>
  <si>
    <t>Senior Egr.</t>
  </si>
  <si>
    <t>Project Egr.</t>
  </si>
  <si>
    <t>Proj. Manager</t>
  </si>
  <si>
    <t>Task 1.0: Research and Regulatory Considerations</t>
  </si>
  <si>
    <t>Days</t>
  </si>
  <si>
    <t>Hours</t>
  </si>
  <si>
    <t>10 days</t>
  </si>
  <si>
    <t xml:space="preserve">Task 1.1: Review Past Solutions </t>
  </si>
  <si>
    <t>Task 1.2: Regulatory Considerations</t>
  </si>
  <si>
    <t>Task 1.2.1: Federal Highway Administration (FHWA)</t>
  </si>
  <si>
    <t>Task 1.2.2 ADOT Roadway Design Guidelines</t>
  </si>
  <si>
    <t>Total Task 1.0</t>
  </si>
  <si>
    <t>13 days</t>
  </si>
  <si>
    <t>Task 2.0: Site Investigation</t>
  </si>
  <si>
    <t>Task 2.1: Surveying and Soil Data</t>
  </si>
  <si>
    <t>Task 2.2: Existing Geometry</t>
  </si>
  <si>
    <t>Task 2.3: Identify Contributing Intersections</t>
  </si>
  <si>
    <t>Task 2.4: Lane Configurations</t>
  </si>
  <si>
    <t>Task 2.5: Site Restrictions</t>
  </si>
  <si>
    <t>Task 2.6: Investigate Proposed Developments</t>
  </si>
  <si>
    <t>Total Task 2.0</t>
  </si>
  <si>
    <t>Task 3.0: Collection of Traffic Data from ADOT</t>
  </si>
  <si>
    <t>Task 3.1: Existing Plan Set</t>
  </si>
  <si>
    <t>Task 3.2: Classification of Vehicles</t>
  </si>
  <si>
    <t>Task 3.3: Five-Year Crash Data</t>
  </si>
  <si>
    <t>Task 3.4: Signal Timing and Phasing</t>
  </si>
  <si>
    <t>Total Task 3.0</t>
  </si>
  <si>
    <t>Task 4.0: Traffic Counts</t>
  </si>
  <si>
    <t>Task 4.1: Field Safety Plan</t>
  </si>
  <si>
    <t>Task 4.2: Peak Hour Volumes</t>
  </si>
  <si>
    <t>Task 4.3: Upload Data</t>
  </si>
  <si>
    <t xml:space="preserve">Total Task 4.0 </t>
  </si>
  <si>
    <t>Task 5.0: Traffic Analysis</t>
  </si>
  <si>
    <t>Task 5.1: Base Model Creation and Calibration</t>
  </si>
  <si>
    <t>Task 5.2: VISSIM analysis of base conditions</t>
  </si>
  <si>
    <t>Task 5.3: 20-Year Projection</t>
  </si>
  <si>
    <r>
      <rPr>
        <b/>
      </rPr>
      <t>Total Task 5.0</t>
    </r>
    <r>
      <t xml:space="preserve"> </t>
    </r>
  </si>
  <si>
    <t>Task 6.0: Alternatives and Evaluation of Impacts</t>
  </si>
  <si>
    <t>Task 6.1: Scoring System</t>
  </si>
  <si>
    <t>Task 6.1.1: Design Criteria</t>
  </si>
  <si>
    <t>Task 6.1.2: Construction Considerations</t>
  </si>
  <si>
    <t>Task 6.1.3: Evaluation of Impacts</t>
  </si>
  <si>
    <t>Task 6.2: Generate and Analyze Alternatives</t>
  </si>
  <si>
    <t>Task 6.3: Scoring, Selection of Final Alternative</t>
  </si>
  <si>
    <t>Task 6.4: Preliminary and Final Design Plan Sets</t>
  </si>
  <si>
    <t xml:space="preserve">Total Task 6.0 </t>
  </si>
  <si>
    <t>Task 7.0: Project Deliverables</t>
  </si>
  <si>
    <t>Task 7.1: 30% Report and Presentation</t>
  </si>
  <si>
    <t>Task 7.2: 60% Report and Presentation</t>
  </si>
  <si>
    <t>Task 7.3: 90% Report</t>
  </si>
  <si>
    <t>Task 7.4: Final Report and Presentation</t>
  </si>
  <si>
    <t>--</t>
  </si>
  <si>
    <t>Task 7.4.1: Final Report</t>
  </si>
  <si>
    <t>Task 7.4.2: UGRADS Presentation</t>
  </si>
  <si>
    <t>Task 7.5: Website</t>
  </si>
  <si>
    <t>Task 7.5.1: 90% Website</t>
  </si>
  <si>
    <t>Task 7.5.2: Final Website</t>
  </si>
  <si>
    <t xml:space="preserve">Total Task 7.0 </t>
  </si>
  <si>
    <t>Task 8.0: Project Management</t>
  </si>
  <si>
    <t>Task 8.1: Resource Management</t>
  </si>
  <si>
    <t>Task 8.2: Client and TA Meetings</t>
  </si>
  <si>
    <t>Task 8.2.1: Client meeting 1</t>
  </si>
  <si>
    <t xml:space="preserve">0 days </t>
  </si>
  <si>
    <t>Task 8.2.2: TA meeting 1</t>
  </si>
  <si>
    <t>74 days</t>
  </si>
  <si>
    <t>Task 8.2.3: TA meeting 2</t>
  </si>
  <si>
    <t>Task 8.2.4: Client meeting 2</t>
  </si>
  <si>
    <t>Task 8.2.5: TA/client meeting 3</t>
  </si>
  <si>
    <t>0 days</t>
  </si>
  <si>
    <t>Task 8.2.6: Client meeting 4</t>
  </si>
  <si>
    <t>Task 8.2.7: TA meeting 4</t>
  </si>
  <si>
    <t>Task 8.3: GI Meetings</t>
  </si>
  <si>
    <t>Total Task 8.0</t>
  </si>
  <si>
    <t xml:space="preserve">Total Of All Tasks </t>
  </si>
  <si>
    <t xml:space="preserve">Classification </t>
  </si>
  <si>
    <t xml:space="preserve">Hours </t>
  </si>
  <si>
    <t>Billing rate/hr</t>
  </si>
  <si>
    <t>Total billed</t>
  </si>
  <si>
    <t xml:space="preserve">Comments </t>
  </si>
  <si>
    <t>LT</t>
  </si>
  <si>
    <t>Staffing Matrix Summary</t>
  </si>
  <si>
    <t xml:space="preserve">   Task 1.2.1: Federal Highway Administration (FHWA)</t>
  </si>
  <si>
    <t xml:space="preserve">   Task 1.2.2 ADOT Roadway Design Guidelines</t>
  </si>
  <si>
    <t xml:space="preserve">   Task 6.1.1: Design Criteria</t>
  </si>
  <si>
    <t xml:space="preserve">   Task 6.1.2: Construction Considerations</t>
  </si>
  <si>
    <t xml:space="preserve">   Task 6.1.3: Evaluation of Impacts</t>
  </si>
  <si>
    <t>Task 8.4: Team Meetings</t>
  </si>
  <si>
    <t>1.0 Personnel</t>
  </si>
  <si>
    <t>Classification</t>
  </si>
  <si>
    <t>Unit</t>
  </si>
  <si>
    <t>Rate per Unit</t>
  </si>
  <si>
    <t>Quantity</t>
  </si>
  <si>
    <t>Cost</t>
  </si>
  <si>
    <t>Source of rate</t>
  </si>
  <si>
    <t>Calculation of rate</t>
  </si>
  <si>
    <t>Billing rate sheet</t>
  </si>
  <si>
    <t>Total personnel</t>
  </si>
  <si>
    <t>2.0 Travel</t>
  </si>
  <si>
    <t>Rate per Mile</t>
  </si>
  <si>
    <t>Miles</t>
  </si>
  <si>
    <t>Travel to site</t>
  </si>
  <si>
    <t>AZ GAO</t>
  </si>
  <si>
    <t>3 vehicles, 2 round trips,       130 miles R/T, @ $0.445/mile</t>
  </si>
  <si>
    <t>Total travel</t>
  </si>
  <si>
    <t>3.0 Supplies</t>
  </si>
  <si>
    <t>Rate per Day</t>
  </si>
  <si>
    <t>Traffic Lab access</t>
  </si>
  <si>
    <t>20 days @ $100/day</t>
  </si>
  <si>
    <t>Total supplies</t>
  </si>
  <si>
    <t>4.0 Total Cost of Engineering Services</t>
  </si>
  <si>
    <t>Estimated share of NAU CEnE program fee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</si>
</sst>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  <numFmt numFmtId="167" formatCode="_(&quot;$&quot;* #,##0.000_);_(&quot;$&quot;* \(#,##0.000\);_(&quot;$&quot;* &quot;-&quot;??.0_);_(@_)"/>
  </numFmts>
  <fonts count="12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i/>
      <color theme="1"/>
      <name val="Arial"/>
    </font>
    <font>
      <b/>
      <color theme="0"/>
      <name val="Arial"/>
    </font>
    <font>
      <b/>
      <color rgb="FFFFFFFF"/>
      <name val="Arial"/>
    </font>
    <font/>
    <font>
      <color rgb="FF000000"/>
      <name val="Arial"/>
    </font>
    <font>
      <b/>
      <color rgb="FF000000"/>
      <name val="Arial"/>
    </font>
    <font>
      <u/>
      <color rgb="FF1155CC"/>
    </font>
    <font>
      <u/>
      <color rgb="FF1155CC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shrinkToFit="0" wrapText="1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 readingOrder="0"/>
    </xf>
    <xf borderId="1" fillId="0" fontId="2" numFmtId="164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horizontal="center"/>
    </xf>
    <xf borderId="0" fillId="0" fontId="2" numFmtId="164" xfId="0" applyFont="1" applyNumberForma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3" numFmtId="0" xfId="0" applyAlignment="1" applyFont="1">
      <alignment horizontal="center" readingOrder="0"/>
    </xf>
    <xf borderId="0" fillId="0" fontId="1" numFmtId="164" xfId="0" applyAlignment="1" applyFont="1" applyNumberFormat="1">
      <alignment horizontal="center"/>
    </xf>
    <xf borderId="0" fillId="0" fontId="2" numFmtId="2" xfId="0" applyAlignment="1" applyFont="1" applyNumberFormat="1">
      <alignment horizontal="center"/>
    </xf>
    <xf borderId="0" fillId="0" fontId="2" numFmtId="0" xfId="0" applyAlignment="1" applyFont="1">
      <alignment horizontal="left" readingOrder="0"/>
    </xf>
    <xf borderId="1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vertical="bottom"/>
    </xf>
    <xf borderId="2" fillId="0" fontId="1" numFmtId="0" xfId="0" applyAlignment="1" applyBorder="1" applyFont="1">
      <alignment horizontal="center" shrinkToFit="0" vertical="bottom" wrapText="1"/>
    </xf>
    <xf borderId="3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vertical="bottom"/>
    </xf>
    <xf borderId="4" fillId="0" fontId="2" numFmtId="164" xfId="0" applyAlignment="1" applyBorder="1" applyFont="1" applyNumberFormat="1">
      <alignment horizontal="center" vertical="bottom"/>
    </xf>
    <xf borderId="4" fillId="0" fontId="2" numFmtId="4" xfId="0" applyAlignment="1" applyBorder="1" applyFont="1" applyNumberFormat="1">
      <alignment horizontal="center" vertical="bottom"/>
    </xf>
    <xf borderId="4" fillId="0" fontId="2" numFmtId="0" xfId="0" applyAlignment="1" applyBorder="1" applyFont="1">
      <alignment horizontal="center" readingOrder="0" vertical="bottom"/>
    </xf>
    <xf borderId="0" fillId="0" fontId="2" numFmtId="0" xfId="0" applyAlignment="1" applyFont="1">
      <alignment horizontal="left"/>
    </xf>
    <xf borderId="1" fillId="2" fontId="4" numFmtId="0" xfId="0" applyAlignment="1" applyBorder="1" applyFill="1" applyFont="1">
      <alignment horizontal="center" readingOrder="0"/>
    </xf>
    <xf borderId="1" fillId="2" fontId="5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6" numFmtId="0" xfId="0" applyBorder="1" applyFont="1"/>
    <xf borderId="0" fillId="0" fontId="1" numFmtId="0" xfId="0" applyAlignment="1" applyFont="1">
      <alignment horizontal="left" readingOrder="0"/>
    </xf>
    <xf borderId="3" fillId="0" fontId="6" numFmtId="0" xfId="0" applyBorder="1" applyFont="1"/>
    <xf borderId="0" fillId="0" fontId="2" numFmtId="0" xfId="0" applyFont="1"/>
    <xf borderId="1" fillId="0" fontId="1" numFmtId="0" xfId="0" applyAlignment="1" applyBorder="1" applyFont="1">
      <alignment horizontal="center"/>
    </xf>
    <xf borderId="0" fillId="0" fontId="1" numFmtId="0" xfId="0" applyFont="1"/>
    <xf borderId="1" fillId="0" fontId="2" numFmtId="165" xfId="0" applyAlignment="1" applyBorder="1" applyFont="1" applyNumberFormat="1">
      <alignment horizontal="center" readingOrder="0"/>
    </xf>
    <xf borderId="1" fillId="0" fontId="2" numFmtId="165" xfId="0" applyAlignment="1" applyBorder="1" applyFont="1" applyNumberFormat="1">
      <alignment horizontal="center"/>
    </xf>
    <xf borderId="1" fillId="0" fontId="2" numFmtId="0" xfId="0" applyAlignment="1" applyBorder="1" applyFont="1">
      <alignment readingOrder="0"/>
    </xf>
    <xf borderId="5" fillId="0" fontId="2" numFmtId="0" xfId="0" applyAlignment="1" applyBorder="1" applyFont="1">
      <alignment horizontal="center" readingOrder="0" vertical="center"/>
    </xf>
    <xf borderId="5" fillId="0" fontId="2" numFmtId="0" xfId="0" applyAlignment="1" applyBorder="1" applyFont="1">
      <alignment horizontal="center" vertical="center"/>
    </xf>
    <xf quotePrefix="1" borderId="5" fillId="0" fontId="2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/>
    </xf>
    <xf borderId="5" fillId="0" fontId="2" numFmtId="0" xfId="0" applyAlignment="1" applyBorder="1" applyFont="1">
      <alignment horizontal="center" readingOrder="0"/>
    </xf>
    <xf quotePrefix="1" borderId="1" fillId="0" fontId="2" numFmtId="0" xfId="0" applyAlignment="1" applyBorder="1" applyFont="1">
      <alignment horizontal="center" readingOrder="0"/>
    </xf>
    <xf borderId="0" fillId="3" fontId="7" numFmtId="0" xfId="0" applyAlignment="1" applyFill="1" applyFont="1">
      <alignment horizontal="left" readingOrder="0"/>
    </xf>
    <xf borderId="0" fillId="0" fontId="1" numFmtId="0" xfId="0" applyAlignment="1" applyFont="1">
      <alignment horizontal="left"/>
    </xf>
    <xf borderId="1" fillId="0" fontId="2" numFmtId="0" xfId="0" applyBorder="1" applyFont="1"/>
    <xf borderId="1" fillId="0" fontId="2" numFmtId="164" xfId="0" applyBorder="1" applyFont="1" applyNumberFormat="1"/>
    <xf borderId="1" fillId="2" fontId="5" numFmtId="0" xfId="0" applyAlignment="1" applyBorder="1" applyFont="1">
      <alignment horizontal="left" vertical="bottom"/>
    </xf>
    <xf borderId="5" fillId="4" fontId="8" numFmtId="0" xfId="0" applyAlignment="1" applyBorder="1" applyFill="1" applyFont="1">
      <alignment horizontal="left" readingOrder="0" shrinkToFit="0" vertical="center" wrapText="1"/>
    </xf>
    <xf borderId="5" fillId="4" fontId="8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readingOrder="0" shrinkToFit="0" vertical="center" wrapText="1"/>
    </xf>
    <xf borderId="1" fillId="0" fontId="7" numFmtId="0" xfId="0" applyAlignment="1" applyBorder="1" applyFont="1">
      <alignment horizontal="center" readingOrder="0" vertical="center"/>
    </xf>
    <xf borderId="1" fillId="0" fontId="7" numFmtId="0" xfId="0" applyAlignment="1" applyBorder="1" applyFont="1">
      <alignment horizontal="center" vertical="center"/>
    </xf>
    <xf borderId="5" fillId="0" fontId="7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1" fillId="4" fontId="8" numFmtId="0" xfId="0" applyAlignment="1" applyBorder="1" applyFont="1">
      <alignment horizontal="left" readingOrder="0" shrinkToFit="0" vertical="center" wrapText="1"/>
    </xf>
    <xf borderId="1" fillId="4" fontId="8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readingOrder="0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1" fillId="0" fontId="7" numFmtId="165" xfId="0" applyAlignment="1" applyBorder="1" applyFont="1" applyNumberFormat="1">
      <alignment horizontal="center" readingOrder="0" vertical="center"/>
    </xf>
    <xf borderId="1" fillId="0" fontId="7" numFmtId="165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readingOrder="0" shrinkToFit="0" vertical="center" wrapText="1"/>
    </xf>
    <xf borderId="5" fillId="0" fontId="7" numFmtId="0" xfId="0" applyAlignment="1" applyBorder="1" applyFont="1">
      <alignment horizontal="center" readingOrder="0" vertical="center"/>
    </xf>
    <xf borderId="5" fillId="0" fontId="7" numFmtId="0" xfId="0" applyAlignment="1" applyBorder="1" applyFont="1">
      <alignment horizontal="center" vertical="center"/>
    </xf>
    <xf borderId="1" fillId="2" fontId="4" numFmtId="0" xfId="0" applyAlignment="1" applyBorder="1" applyFont="1">
      <alignment horizontal="left" readingOrder="0" shrinkToFit="0" vertical="center" wrapText="1"/>
    </xf>
    <xf borderId="1" fillId="2" fontId="4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readingOrder="0" shrinkToFit="0" vertical="center" wrapText="1"/>
    </xf>
    <xf borderId="1" fillId="0" fontId="2" numFmtId="166" xfId="0" applyAlignment="1" applyBorder="1" applyFont="1" applyNumberFormat="1">
      <alignment horizontal="center"/>
    </xf>
    <xf borderId="7" fillId="2" fontId="4" numFmtId="0" xfId="0" applyAlignment="1" applyBorder="1" applyFont="1">
      <alignment horizontal="left" readingOrder="0"/>
    </xf>
    <xf borderId="8" fillId="0" fontId="6" numFmtId="0" xfId="0" applyBorder="1" applyFont="1"/>
    <xf borderId="2" fillId="0" fontId="6" numFmtId="0" xfId="0" applyBorder="1" applyFont="1"/>
    <xf borderId="1" fillId="2" fontId="4" numFmtId="166" xfId="0" applyAlignment="1" applyBorder="1" applyFont="1" applyNumberFormat="1">
      <alignment horizontal="center" readingOrder="0"/>
    </xf>
    <xf borderId="5" fillId="5" fontId="1" numFmtId="0" xfId="0" applyAlignment="1" applyBorder="1" applyFill="1" applyFont="1">
      <alignment readingOrder="0" shrinkToFit="0" vertical="center" wrapText="1"/>
    </xf>
    <xf borderId="7" fillId="0" fontId="1" numFmtId="0" xfId="0" applyAlignment="1" applyBorder="1" applyFont="1">
      <alignment horizontal="center" readingOrder="0"/>
    </xf>
    <xf borderId="1" fillId="0" fontId="1" numFmtId="166" xfId="0" applyAlignment="1" applyBorder="1" applyFont="1" applyNumberFormat="1">
      <alignment horizontal="center" readingOrder="0"/>
    </xf>
    <xf borderId="7" fillId="0" fontId="2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 shrinkToFit="0" wrapText="1"/>
    </xf>
    <xf borderId="7" fillId="0" fontId="2" numFmtId="0" xfId="0" applyAlignment="1" applyBorder="1" applyFont="1">
      <alignment horizontal="left" readingOrder="0" shrinkToFit="0" wrapText="1"/>
    </xf>
    <xf borderId="1" fillId="0" fontId="2" numFmtId="167" xfId="0" applyAlignment="1" applyBorder="1" applyFont="1" applyNumberFormat="1">
      <alignment horizontal="center" readingOrder="0"/>
    </xf>
    <xf borderId="1" fillId="0" fontId="2" numFmtId="0" xfId="0" applyAlignment="1" applyBorder="1" applyFont="1">
      <alignment shrinkToFit="0" wrapText="1"/>
    </xf>
    <xf borderId="7" fillId="5" fontId="8" numFmtId="0" xfId="0" applyAlignment="1" applyBorder="1" applyFont="1">
      <alignment horizontal="left" readingOrder="0"/>
    </xf>
    <xf borderId="1" fillId="5" fontId="8" numFmtId="166" xfId="0" applyAlignment="1" applyBorder="1" applyFont="1" applyNumberFormat="1">
      <alignment horizontal="center" readingOrder="0"/>
    </xf>
    <xf borderId="1" fillId="0" fontId="10" numFmtId="0" xfId="0" applyAlignment="1" applyBorder="1" applyFont="1">
      <alignment horizontal="center" readingOrder="0"/>
    </xf>
    <xf borderId="7" fillId="0" fontId="2" numFmtId="0" xfId="0" applyAlignment="1" applyBorder="1" applyFont="1">
      <alignment readingOrder="0"/>
    </xf>
    <xf borderId="7" fillId="5" fontId="1" numFmtId="0" xfId="0" applyAlignment="1" applyBorder="1" applyFont="1">
      <alignment readingOrder="0"/>
    </xf>
    <xf borderId="1" fillId="5" fontId="11" numFmtId="166" xfId="0" applyAlignment="1" applyBorder="1" applyFont="1" applyNumberFormat="1">
      <alignment horizontal="center"/>
    </xf>
    <xf borderId="6" fillId="0" fontId="1" numFmtId="0" xfId="0" applyAlignment="1" applyBorder="1" applyFont="1">
      <alignment readingOrder="0" shrinkToFit="0" vertical="center" wrapText="1"/>
    </xf>
    <xf borderId="0" fillId="0" fontId="2" numFmtId="166" xfId="0" applyFont="1" applyNumberFormat="1"/>
    <xf borderId="3" fillId="0" fontId="1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in.nau.edu/wp-content/uploads/sites/206/Reimbursement-Rates-_10-2018.pdf" TargetMode="External"/><Relationship Id="rId2" Type="http://schemas.openxmlformats.org/officeDocument/2006/relationships/hyperlink" Target="https://in.nau.edu/wp-content/uploads/sites/206/Reimbursement-Rates-_10-2018.pdf" TargetMode="External"/><Relationship Id="rId3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29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>
      <c r="A2" s="7" t="s">
        <v>12</v>
      </c>
      <c r="B2" s="7" t="s">
        <v>13</v>
      </c>
      <c r="C2" s="8">
        <v>64.59</v>
      </c>
      <c r="D2" s="7">
        <v>40.0</v>
      </c>
      <c r="E2" s="8">
        <f t="shared" ref="E2:E5" si="1">C2+C2*(D2/100)</f>
        <v>90.426</v>
      </c>
      <c r="F2" s="7">
        <v>70.0</v>
      </c>
      <c r="G2" s="8">
        <f t="shared" ref="G2:G5" si="2">E2+C2*(F2/100)</f>
        <v>135.639</v>
      </c>
      <c r="H2" s="7">
        <v>12.5</v>
      </c>
      <c r="I2" s="8">
        <f t="shared" ref="I2:I5" si="3">G2*(H2/100)</f>
        <v>16.954875</v>
      </c>
      <c r="J2" s="8">
        <f t="shared" ref="J2:J5" si="4">G2+I2</f>
        <v>152.593875</v>
      </c>
      <c r="K2" s="9">
        <f t="shared" ref="K2:K5" si="5">J2/C2</f>
        <v>2.3625</v>
      </c>
      <c r="L2" s="10"/>
      <c r="M2" s="10">
        <f t="shared" ref="M2:M6" si="6">C2*40*52</f>
        <v>134347.2</v>
      </c>
      <c r="N2" s="6"/>
      <c r="O2" s="6"/>
      <c r="P2" s="6"/>
      <c r="Q2" s="6"/>
    </row>
    <row r="3">
      <c r="A3" s="7" t="s">
        <v>14</v>
      </c>
      <c r="B3" s="7" t="s">
        <v>15</v>
      </c>
      <c r="C3" s="8">
        <v>53.83</v>
      </c>
      <c r="D3" s="7">
        <v>50.0</v>
      </c>
      <c r="E3" s="8">
        <f t="shared" si="1"/>
        <v>80.745</v>
      </c>
      <c r="F3" s="7">
        <v>25.0</v>
      </c>
      <c r="G3" s="8">
        <f t="shared" si="2"/>
        <v>94.2025</v>
      </c>
      <c r="H3" s="7">
        <v>12.5</v>
      </c>
      <c r="I3" s="8">
        <f t="shared" si="3"/>
        <v>11.7753125</v>
      </c>
      <c r="J3" s="8">
        <f t="shared" si="4"/>
        <v>105.9778125</v>
      </c>
      <c r="K3" s="9">
        <f t="shared" si="5"/>
        <v>1.96875</v>
      </c>
      <c r="L3" s="10"/>
      <c r="M3" s="10">
        <f t="shared" si="6"/>
        <v>111966.4</v>
      </c>
      <c r="N3" s="6"/>
      <c r="O3" s="6"/>
      <c r="P3" s="6"/>
      <c r="Q3" s="6"/>
    </row>
    <row r="4">
      <c r="A4" s="7" t="s">
        <v>16</v>
      </c>
      <c r="B4" s="7" t="s">
        <v>17</v>
      </c>
      <c r="C4" s="8">
        <v>43.06</v>
      </c>
      <c r="D4" s="7">
        <v>70.0</v>
      </c>
      <c r="E4" s="8">
        <f t="shared" si="1"/>
        <v>73.202</v>
      </c>
      <c r="F4" s="7">
        <v>15.0</v>
      </c>
      <c r="G4" s="8">
        <f t="shared" si="2"/>
        <v>79.661</v>
      </c>
      <c r="H4" s="7">
        <v>12.5</v>
      </c>
      <c r="I4" s="8">
        <f t="shared" si="3"/>
        <v>9.957625</v>
      </c>
      <c r="J4" s="8">
        <f t="shared" si="4"/>
        <v>89.618625</v>
      </c>
      <c r="K4" s="9">
        <f t="shared" si="5"/>
        <v>2.08125</v>
      </c>
      <c r="L4" s="10"/>
      <c r="M4" s="10">
        <f t="shared" si="6"/>
        <v>89564.8</v>
      </c>
      <c r="N4" s="6"/>
      <c r="O4" s="6"/>
      <c r="P4" s="6"/>
      <c r="Q4" s="6"/>
    </row>
    <row r="5">
      <c r="A5" s="7" t="s">
        <v>18</v>
      </c>
      <c r="B5" s="7" t="s">
        <v>19</v>
      </c>
      <c r="C5" s="8">
        <v>32.3</v>
      </c>
      <c r="D5" s="7">
        <v>50.0</v>
      </c>
      <c r="E5" s="8">
        <f t="shared" si="1"/>
        <v>48.45</v>
      </c>
      <c r="F5" s="7">
        <v>5.0</v>
      </c>
      <c r="G5" s="8">
        <f t="shared" si="2"/>
        <v>50.065</v>
      </c>
      <c r="H5" s="7">
        <v>12.5</v>
      </c>
      <c r="I5" s="8">
        <f t="shared" si="3"/>
        <v>6.258125</v>
      </c>
      <c r="J5" s="8">
        <f t="shared" si="4"/>
        <v>56.323125</v>
      </c>
      <c r="K5" s="9">
        <f t="shared" si="5"/>
        <v>1.74375</v>
      </c>
      <c r="L5" s="10"/>
      <c r="M5" s="10">
        <f t="shared" si="6"/>
        <v>67184</v>
      </c>
      <c r="N5" s="6"/>
      <c r="O5" s="6"/>
      <c r="P5" s="6"/>
      <c r="Q5" s="6"/>
    </row>
    <row r="6">
      <c r="A6" s="7"/>
      <c r="B6" s="7"/>
      <c r="C6" s="8"/>
      <c r="D6" s="7"/>
      <c r="E6" s="8"/>
      <c r="F6" s="7"/>
      <c r="G6" s="8"/>
      <c r="H6" s="7"/>
      <c r="I6" s="8"/>
      <c r="J6" s="8"/>
      <c r="K6" s="9"/>
      <c r="L6" s="10"/>
      <c r="M6" s="10">
        <f t="shared" si="6"/>
        <v>0</v>
      </c>
      <c r="N6" s="6"/>
      <c r="O6" s="6"/>
      <c r="P6" s="6"/>
      <c r="Q6" s="6"/>
    </row>
    <row r="7">
      <c r="A7" s="11" t="s">
        <v>20</v>
      </c>
      <c r="B7" s="6"/>
      <c r="C7" s="12">
        <f>sum(C2:C6)</f>
        <v>193.78</v>
      </c>
      <c r="D7" s="6"/>
      <c r="E7" s="6"/>
      <c r="F7" s="6"/>
      <c r="G7" s="13"/>
      <c r="H7" s="6"/>
      <c r="I7" s="6"/>
      <c r="J7" s="14">
        <f>sum(J2:J6)</f>
        <v>404.5134375</v>
      </c>
      <c r="K7" s="15">
        <f>J7/C7</f>
        <v>2.087488066</v>
      </c>
      <c r="L7" s="6"/>
      <c r="M7" s="6"/>
      <c r="N7" s="6"/>
      <c r="O7" s="6"/>
      <c r="P7" s="6"/>
      <c r="Q7" s="6"/>
    </row>
    <row r="8">
      <c r="A8" s="1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>
      <c r="A9" s="11"/>
      <c r="B9" s="6"/>
      <c r="C9" s="16" t="s">
        <v>21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>
      <c r="A11" s="6"/>
      <c r="C11" s="8">
        <v>60.0</v>
      </c>
      <c r="D11" s="12">
        <f t="shared" ref="D11:D15" si="7">C11*(1+0.062+0.0145)</f>
        <v>64.59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>
      <c r="A12" s="6"/>
      <c r="C12" s="8">
        <v>50.0</v>
      </c>
      <c r="D12" s="12">
        <f t="shared" si="7"/>
        <v>53.825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>
      <c r="A13" s="6"/>
      <c r="C13" s="8">
        <v>40.0</v>
      </c>
      <c r="D13" s="12">
        <f t="shared" si="7"/>
        <v>43.06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>
      <c r="A14" s="6"/>
      <c r="C14" s="8">
        <v>30.0</v>
      </c>
      <c r="D14" s="12">
        <f t="shared" si="7"/>
        <v>32.295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>
      <c r="A15" s="6"/>
      <c r="C15" s="8">
        <v>19.0</v>
      </c>
      <c r="D15" s="12">
        <f t="shared" si="7"/>
        <v>20.4535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>
      <c r="A18" s="16" t="s">
        <v>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>
      <c r="A19" s="17" t="s">
        <v>0</v>
      </c>
      <c r="B19" s="18" t="s">
        <v>1</v>
      </c>
      <c r="C19" s="19" t="s">
        <v>9</v>
      </c>
      <c r="D19" s="19" t="s">
        <v>10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>
      <c r="A20" s="20" t="s">
        <v>12</v>
      </c>
      <c r="B20" s="21" t="s">
        <v>13</v>
      </c>
      <c r="C20" s="22">
        <f t="shared" ref="C20:D20" si="8">J2</f>
        <v>152.593875</v>
      </c>
      <c r="D20" s="23">
        <f t="shared" si="8"/>
        <v>2.3625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>
      <c r="A21" s="20" t="s">
        <v>14</v>
      </c>
      <c r="B21" s="24" t="s">
        <v>23</v>
      </c>
      <c r="C21" s="22">
        <f t="shared" ref="C21:D21" si="9">J3</f>
        <v>105.9778125</v>
      </c>
      <c r="D21" s="23">
        <f t="shared" si="9"/>
        <v>1.96875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>
      <c r="A22" s="20" t="s">
        <v>16</v>
      </c>
      <c r="B22" s="21" t="s">
        <v>17</v>
      </c>
      <c r="C22" s="22">
        <f t="shared" ref="C22:D22" si="10">J4</f>
        <v>89.618625</v>
      </c>
      <c r="D22" s="23">
        <f t="shared" si="10"/>
        <v>2.08125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>
      <c r="A23" s="20" t="s">
        <v>18</v>
      </c>
      <c r="B23" s="21" t="s">
        <v>19</v>
      </c>
      <c r="C23" s="22">
        <f t="shared" ref="C23:D23" si="11">J5</f>
        <v>56.323125</v>
      </c>
      <c r="D23" s="23">
        <f t="shared" si="11"/>
        <v>1.74375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>
      <c r="A24" s="20"/>
      <c r="B24" s="21"/>
      <c r="C24" s="22"/>
      <c r="D24" s="23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8.86"/>
  </cols>
  <sheetData>
    <row r="1">
      <c r="J1" s="25"/>
    </row>
    <row r="2">
      <c r="J2" s="25"/>
    </row>
    <row r="3">
      <c r="B3" s="1" t="s">
        <v>24</v>
      </c>
      <c r="C3" s="1" t="s">
        <v>25</v>
      </c>
      <c r="D3" s="1" t="s">
        <v>26</v>
      </c>
      <c r="E3" s="1" t="s">
        <v>27</v>
      </c>
      <c r="F3" s="1" t="s">
        <v>18</v>
      </c>
      <c r="G3" s="1" t="s">
        <v>20</v>
      </c>
      <c r="J3" s="25"/>
    </row>
    <row r="4">
      <c r="B4" s="26" t="s">
        <v>28</v>
      </c>
      <c r="C4" s="26" t="s">
        <v>13</v>
      </c>
      <c r="D4" s="27" t="s">
        <v>23</v>
      </c>
      <c r="E4" s="26" t="s">
        <v>17</v>
      </c>
      <c r="F4" s="27" t="s">
        <v>19</v>
      </c>
      <c r="G4" s="27" t="s">
        <v>20</v>
      </c>
      <c r="H4" s="28" t="s">
        <v>29</v>
      </c>
      <c r="I4" s="28" t="s">
        <v>30</v>
      </c>
      <c r="J4" s="25"/>
      <c r="L4" s="28" t="s">
        <v>31</v>
      </c>
    </row>
    <row r="5">
      <c r="B5" s="29" t="s">
        <v>32</v>
      </c>
      <c r="C5" s="7">
        <v>5.0</v>
      </c>
      <c r="D5" s="7">
        <v>6.0</v>
      </c>
      <c r="E5" s="7">
        <v>8.0</v>
      </c>
      <c r="F5" s="7">
        <v>4.0</v>
      </c>
      <c r="G5" s="9">
        <f t="shared" ref="G5:G6" si="1">sum(C5:F5)</f>
        <v>23</v>
      </c>
      <c r="H5" s="28">
        <v>5.0</v>
      </c>
      <c r="I5" s="16">
        <f t="shared" ref="I5:I6" si="2">H5*8</f>
        <v>40</v>
      </c>
      <c r="J5" s="25"/>
    </row>
    <row r="6">
      <c r="B6" s="29" t="s">
        <v>33</v>
      </c>
      <c r="C6" s="30">
        <v>6.0</v>
      </c>
      <c r="D6" s="30">
        <v>16.0</v>
      </c>
      <c r="E6" s="30">
        <v>16.0</v>
      </c>
      <c r="F6" s="30">
        <v>13.0</v>
      </c>
      <c r="G6" s="31">
        <f t="shared" si="1"/>
        <v>51</v>
      </c>
      <c r="H6" s="28">
        <v>5.0</v>
      </c>
      <c r="I6" s="16">
        <f t="shared" si="2"/>
        <v>40</v>
      </c>
      <c r="J6" s="25"/>
    </row>
    <row r="7">
      <c r="B7" s="29" t="s">
        <v>34</v>
      </c>
      <c r="C7" s="32"/>
      <c r="D7" s="32"/>
      <c r="E7" s="32"/>
      <c r="F7" s="32"/>
      <c r="G7" s="32"/>
      <c r="I7" s="33"/>
    </row>
    <row r="8">
      <c r="B8" s="29" t="s">
        <v>35</v>
      </c>
      <c r="C8" s="34"/>
      <c r="D8" s="34"/>
      <c r="E8" s="34"/>
      <c r="F8" s="34"/>
      <c r="G8" s="34"/>
      <c r="I8" s="16"/>
      <c r="J8" s="25"/>
    </row>
    <row r="9">
      <c r="B9" s="1" t="s">
        <v>36</v>
      </c>
      <c r="C9" s="1">
        <f t="shared" ref="C9:G9" si="3">sum(C5:C8)</f>
        <v>11</v>
      </c>
      <c r="D9" s="1">
        <f t="shared" si="3"/>
        <v>22</v>
      </c>
      <c r="E9" s="1">
        <f t="shared" si="3"/>
        <v>24</v>
      </c>
      <c r="F9" s="1">
        <f t="shared" si="3"/>
        <v>17</v>
      </c>
      <c r="G9" s="1">
        <f t="shared" si="3"/>
        <v>74</v>
      </c>
      <c r="I9" s="25"/>
      <c r="J9" s="33"/>
      <c r="K9" s="33"/>
      <c r="L9" s="28" t="s">
        <v>37</v>
      </c>
    </row>
    <row r="10">
      <c r="B10" s="26" t="s">
        <v>38</v>
      </c>
      <c r="C10" s="26" t="s">
        <v>13</v>
      </c>
      <c r="D10" s="27" t="s">
        <v>23</v>
      </c>
      <c r="E10" s="26" t="s">
        <v>17</v>
      </c>
      <c r="F10" s="27" t="s">
        <v>19</v>
      </c>
      <c r="G10" s="26"/>
      <c r="I10" s="25"/>
      <c r="J10" s="25"/>
      <c r="K10" s="25"/>
    </row>
    <row r="11">
      <c r="A11" s="28">
        <v>2.0</v>
      </c>
      <c r="B11" s="29" t="s">
        <v>39</v>
      </c>
      <c r="C11" s="7">
        <v>1.0</v>
      </c>
      <c r="D11" s="7">
        <v>2.0</v>
      </c>
      <c r="E11" s="7">
        <v>2.0</v>
      </c>
      <c r="F11" s="7">
        <v>4.0</v>
      </c>
      <c r="G11" s="9">
        <f t="shared" ref="G11:G16" si="4">sum(C11:F11)</f>
        <v>9</v>
      </c>
      <c r="H11" s="28">
        <v>2.0</v>
      </c>
      <c r="I11" s="16">
        <f t="shared" ref="I11:I16" si="5">H11*8</f>
        <v>16</v>
      </c>
      <c r="J11" s="16"/>
      <c r="K11" s="25"/>
    </row>
    <row r="12">
      <c r="B12" s="29" t="s">
        <v>40</v>
      </c>
      <c r="C12" s="7">
        <v>2.0</v>
      </c>
      <c r="D12" s="7">
        <v>4.0</v>
      </c>
      <c r="E12" s="7">
        <v>4.0</v>
      </c>
      <c r="F12" s="7">
        <v>8.0</v>
      </c>
      <c r="G12" s="9">
        <f t="shared" si="4"/>
        <v>18</v>
      </c>
      <c r="H12" s="28">
        <v>4.0</v>
      </c>
      <c r="I12" s="16">
        <f t="shared" si="5"/>
        <v>32</v>
      </c>
      <c r="K12" s="25"/>
    </row>
    <row r="13">
      <c r="A13" s="28">
        <v>1.0</v>
      </c>
      <c r="B13" s="29" t="s">
        <v>41</v>
      </c>
      <c r="C13" s="7">
        <v>1.0</v>
      </c>
      <c r="D13" s="7">
        <v>3.0</v>
      </c>
      <c r="E13" s="7">
        <v>2.0</v>
      </c>
      <c r="F13" s="7">
        <v>3.0</v>
      </c>
      <c r="G13" s="9">
        <f t="shared" si="4"/>
        <v>9</v>
      </c>
      <c r="H13" s="28">
        <v>3.0</v>
      </c>
      <c r="I13" s="16">
        <f t="shared" si="5"/>
        <v>24</v>
      </c>
      <c r="J13" s="16"/>
      <c r="K13" s="25"/>
    </row>
    <row r="14">
      <c r="A14" s="28">
        <v>3.0</v>
      </c>
      <c r="B14" s="29" t="s">
        <v>42</v>
      </c>
      <c r="C14" s="7">
        <v>0.0</v>
      </c>
      <c r="D14" s="7">
        <v>2.0</v>
      </c>
      <c r="E14" s="7">
        <v>2.0</v>
      </c>
      <c r="F14" s="7">
        <v>4.0</v>
      </c>
      <c r="G14" s="9">
        <f t="shared" si="4"/>
        <v>8</v>
      </c>
      <c r="H14" s="28">
        <v>2.0</v>
      </c>
      <c r="I14" s="16">
        <f t="shared" si="5"/>
        <v>16</v>
      </c>
      <c r="J14" s="16"/>
      <c r="K14" s="25"/>
      <c r="L14" s="28" t="s">
        <v>24</v>
      </c>
      <c r="M14" s="28" t="s">
        <v>29</v>
      </c>
      <c r="N14" s="28" t="s">
        <v>30</v>
      </c>
    </row>
    <row r="15">
      <c r="B15" s="29" t="s">
        <v>43</v>
      </c>
      <c r="C15" s="7">
        <v>2.0</v>
      </c>
      <c r="D15" s="7">
        <v>6.0</v>
      </c>
      <c r="E15" s="7">
        <v>6.0</v>
      </c>
      <c r="F15" s="7">
        <v>12.0</v>
      </c>
      <c r="G15" s="9">
        <f t="shared" si="4"/>
        <v>26</v>
      </c>
      <c r="H15" s="28">
        <v>4.0</v>
      </c>
      <c r="I15" s="16">
        <f t="shared" si="5"/>
        <v>32</v>
      </c>
      <c r="K15" s="25"/>
      <c r="L15" s="28">
        <v>1.0</v>
      </c>
      <c r="M15" s="28">
        <v>10.0</v>
      </c>
      <c r="N15" s="35">
        <f t="shared" ref="N15:N20" si="6">M15*8</f>
        <v>80</v>
      </c>
    </row>
    <row r="16">
      <c r="B16" s="29" t="s">
        <v>44</v>
      </c>
      <c r="C16" s="7">
        <v>1.0</v>
      </c>
      <c r="D16" s="7">
        <v>2.0</v>
      </c>
      <c r="E16" s="7">
        <v>6.0</v>
      </c>
      <c r="F16" s="7">
        <v>6.0</v>
      </c>
      <c r="G16" s="9">
        <f t="shared" si="4"/>
        <v>15</v>
      </c>
      <c r="H16" s="28">
        <v>4.0</v>
      </c>
      <c r="I16" s="16">
        <f t="shared" si="5"/>
        <v>32</v>
      </c>
      <c r="K16" s="25"/>
      <c r="L16" s="28">
        <v>2.0</v>
      </c>
      <c r="M16" s="28">
        <v>13.0</v>
      </c>
      <c r="N16" s="35">
        <f t="shared" si="6"/>
        <v>104</v>
      </c>
    </row>
    <row r="17">
      <c r="B17" s="1" t="s">
        <v>45</v>
      </c>
      <c r="C17" s="36">
        <f t="shared" ref="C17:G17" si="7">SUM(C11:C16)</f>
        <v>7</v>
      </c>
      <c r="D17" s="36">
        <f t="shared" si="7"/>
        <v>19</v>
      </c>
      <c r="E17" s="36">
        <f t="shared" si="7"/>
        <v>22</v>
      </c>
      <c r="F17" s="36">
        <f t="shared" si="7"/>
        <v>37</v>
      </c>
      <c r="G17" s="36">
        <f t="shared" si="7"/>
        <v>85</v>
      </c>
      <c r="I17" s="33"/>
      <c r="J17" s="33"/>
      <c r="K17" s="33"/>
      <c r="L17" s="28">
        <v>3.0</v>
      </c>
      <c r="M17" s="28">
        <v>10.0</v>
      </c>
      <c r="N17" s="35">
        <f t="shared" si="6"/>
        <v>80</v>
      </c>
    </row>
    <row r="18">
      <c r="B18" s="26" t="s">
        <v>46</v>
      </c>
      <c r="C18" s="26" t="s">
        <v>13</v>
      </c>
      <c r="D18" s="27" t="s">
        <v>23</v>
      </c>
      <c r="E18" s="26" t="s">
        <v>17</v>
      </c>
      <c r="F18" s="27" t="s">
        <v>19</v>
      </c>
      <c r="G18" s="26"/>
      <c r="I18" s="25"/>
      <c r="J18" s="25"/>
      <c r="K18" s="25"/>
      <c r="L18" s="28">
        <v>4.0</v>
      </c>
      <c r="M18" s="28">
        <v>7.0</v>
      </c>
      <c r="N18" s="35">
        <f t="shared" si="6"/>
        <v>56</v>
      </c>
    </row>
    <row r="19">
      <c r="A19" s="28">
        <v>1.0</v>
      </c>
      <c r="B19" s="29" t="s">
        <v>47</v>
      </c>
      <c r="C19" s="7">
        <v>3.0</v>
      </c>
      <c r="D19" s="7">
        <v>6.0</v>
      </c>
      <c r="E19" s="7">
        <v>6.0</v>
      </c>
      <c r="F19" s="7">
        <v>14.0</v>
      </c>
      <c r="G19" s="9">
        <f t="shared" ref="G19:G22" si="8">sum(C19:F19)</f>
        <v>29</v>
      </c>
      <c r="H19" s="28">
        <v>9.0</v>
      </c>
      <c r="I19" s="16">
        <f t="shared" ref="I19:I22" si="9">H19*8</f>
        <v>72</v>
      </c>
      <c r="J19" s="16"/>
      <c r="K19" s="25"/>
      <c r="L19" s="28">
        <v>5.0</v>
      </c>
      <c r="M19" s="28">
        <v>24.0</v>
      </c>
      <c r="N19" s="35">
        <f t="shared" si="6"/>
        <v>192</v>
      </c>
    </row>
    <row r="20">
      <c r="A20" s="28">
        <v>2.0</v>
      </c>
      <c r="B20" s="29" t="s">
        <v>48</v>
      </c>
      <c r="C20" s="7">
        <v>2.0</v>
      </c>
      <c r="D20" s="7">
        <v>4.0</v>
      </c>
      <c r="E20" s="7">
        <v>4.0</v>
      </c>
      <c r="F20" s="7">
        <v>4.0</v>
      </c>
      <c r="G20" s="9">
        <f t="shared" si="8"/>
        <v>14</v>
      </c>
      <c r="H20" s="28">
        <v>3.0</v>
      </c>
      <c r="I20" s="16">
        <f t="shared" si="9"/>
        <v>24</v>
      </c>
      <c r="J20" s="16"/>
      <c r="K20" s="25"/>
      <c r="L20" s="28">
        <v>6.0</v>
      </c>
      <c r="M20" s="28">
        <v>19.0</v>
      </c>
      <c r="N20" s="35">
        <f t="shared" si="6"/>
        <v>152</v>
      </c>
    </row>
    <row r="21">
      <c r="B21" s="29" t="s">
        <v>49</v>
      </c>
      <c r="C21" s="7">
        <v>1.0</v>
      </c>
      <c r="D21" s="7">
        <v>2.0</v>
      </c>
      <c r="E21" s="7">
        <v>2.0</v>
      </c>
      <c r="F21" s="7">
        <v>4.0</v>
      </c>
      <c r="G21" s="9">
        <f t="shared" si="8"/>
        <v>9</v>
      </c>
      <c r="H21" s="28">
        <v>4.0</v>
      </c>
      <c r="I21" s="16">
        <f t="shared" si="9"/>
        <v>32</v>
      </c>
      <c r="K21" s="25"/>
      <c r="N21" s="37">
        <f>sum(N15:N20)</f>
        <v>664</v>
      </c>
    </row>
    <row r="22">
      <c r="A22" s="28">
        <v>2.5</v>
      </c>
      <c r="B22" s="29" t="s">
        <v>50</v>
      </c>
      <c r="C22" s="7">
        <v>2.0</v>
      </c>
      <c r="D22" s="7">
        <v>4.0</v>
      </c>
      <c r="E22" s="7">
        <v>4.0</v>
      </c>
      <c r="F22" s="7">
        <v>6.0</v>
      </c>
      <c r="G22" s="9">
        <f t="shared" si="8"/>
        <v>16</v>
      </c>
      <c r="H22" s="28">
        <v>3.0</v>
      </c>
      <c r="I22" s="16">
        <f t="shared" si="9"/>
        <v>24</v>
      </c>
      <c r="J22" s="25"/>
      <c r="K22" s="25"/>
    </row>
    <row r="23">
      <c r="B23" s="1" t="s">
        <v>51</v>
      </c>
      <c r="C23" s="36">
        <f t="shared" ref="C23:G23" si="10">SUM(C19:C22)</f>
        <v>8</v>
      </c>
      <c r="D23" s="36">
        <f t="shared" si="10"/>
        <v>16</v>
      </c>
      <c r="E23" s="36">
        <f t="shared" si="10"/>
        <v>16</v>
      </c>
      <c r="F23" s="36">
        <f t="shared" si="10"/>
        <v>28</v>
      </c>
      <c r="G23" s="36">
        <f t="shared" si="10"/>
        <v>68</v>
      </c>
      <c r="I23" s="25"/>
      <c r="J23" s="33"/>
      <c r="K23" s="33"/>
    </row>
    <row r="24">
      <c r="B24" s="26" t="s">
        <v>52</v>
      </c>
      <c r="C24" s="26" t="s">
        <v>13</v>
      </c>
      <c r="D24" s="27" t="s">
        <v>23</v>
      </c>
      <c r="E24" s="26" t="s">
        <v>17</v>
      </c>
      <c r="F24" s="27" t="s">
        <v>19</v>
      </c>
      <c r="G24" s="26"/>
      <c r="I24" s="25"/>
      <c r="J24" s="25"/>
      <c r="K24" s="25"/>
    </row>
    <row r="25">
      <c r="B25" s="29" t="s">
        <v>53</v>
      </c>
      <c r="C25" s="7">
        <v>2.0</v>
      </c>
      <c r="D25" s="7">
        <v>4.0</v>
      </c>
      <c r="E25" s="7">
        <v>4.0</v>
      </c>
      <c r="F25" s="7">
        <v>4.0</v>
      </c>
      <c r="G25" s="9">
        <f t="shared" ref="G25:G27" si="11">sum(C25:F25)</f>
        <v>14</v>
      </c>
      <c r="H25" s="28">
        <v>2.0</v>
      </c>
      <c r="I25" s="16">
        <f t="shared" ref="I25:I27" si="12">H25*8</f>
        <v>16</v>
      </c>
      <c r="J25" s="25"/>
      <c r="K25" s="25"/>
    </row>
    <row r="26">
      <c r="B26" s="29" t="s">
        <v>54</v>
      </c>
      <c r="C26" s="7">
        <v>2.0</v>
      </c>
      <c r="D26" s="7">
        <v>6.0</v>
      </c>
      <c r="E26" s="7">
        <v>6.0</v>
      </c>
      <c r="F26" s="7">
        <v>6.0</v>
      </c>
      <c r="G26" s="9">
        <f t="shared" si="11"/>
        <v>20</v>
      </c>
      <c r="H26" s="28">
        <v>3.0</v>
      </c>
      <c r="I26" s="16">
        <f t="shared" si="12"/>
        <v>24</v>
      </c>
      <c r="J26" s="25"/>
      <c r="K26" s="25"/>
    </row>
    <row r="27">
      <c r="B27" s="29" t="s">
        <v>55</v>
      </c>
      <c r="C27" s="7">
        <v>0.5</v>
      </c>
      <c r="D27" s="7">
        <v>3.0</v>
      </c>
      <c r="E27" s="7">
        <v>3.0</v>
      </c>
      <c r="F27" s="7">
        <v>3.0</v>
      </c>
      <c r="G27" s="9">
        <f t="shared" si="11"/>
        <v>9.5</v>
      </c>
      <c r="H27" s="28">
        <v>2.0</v>
      </c>
      <c r="I27" s="16">
        <f t="shared" si="12"/>
        <v>16</v>
      </c>
      <c r="J27" s="25"/>
      <c r="K27" s="25"/>
    </row>
    <row r="28">
      <c r="B28" s="1" t="s">
        <v>56</v>
      </c>
      <c r="C28" s="36">
        <f t="shared" ref="C28:G28" si="13">SUM(C25:C27)</f>
        <v>4.5</v>
      </c>
      <c r="D28" s="36">
        <f t="shared" si="13"/>
        <v>13</v>
      </c>
      <c r="E28" s="36">
        <f t="shared" si="13"/>
        <v>13</v>
      </c>
      <c r="F28" s="36">
        <f t="shared" si="13"/>
        <v>13</v>
      </c>
      <c r="G28" s="36">
        <f t="shared" si="13"/>
        <v>43.5</v>
      </c>
      <c r="J28" s="33"/>
      <c r="K28" s="33"/>
    </row>
    <row r="29">
      <c r="B29" s="26" t="s">
        <v>57</v>
      </c>
      <c r="C29" s="26" t="s">
        <v>13</v>
      </c>
      <c r="D29" s="27" t="s">
        <v>23</v>
      </c>
      <c r="E29" s="26" t="s">
        <v>17</v>
      </c>
      <c r="F29" s="27" t="s">
        <v>19</v>
      </c>
      <c r="G29" s="26"/>
      <c r="J29" s="25"/>
      <c r="K29" s="25"/>
    </row>
    <row r="30">
      <c r="B30" s="29" t="s">
        <v>58</v>
      </c>
      <c r="C30" s="7">
        <v>14.0</v>
      </c>
      <c r="D30" s="7">
        <v>28.0</v>
      </c>
      <c r="E30" s="7">
        <v>28.0</v>
      </c>
      <c r="F30" s="7">
        <v>28.0</v>
      </c>
      <c r="G30" s="9">
        <f t="shared" ref="G30:G32" si="14">sum(C30:F30)</f>
        <v>98</v>
      </c>
      <c r="H30" s="28">
        <v>9.0</v>
      </c>
      <c r="I30" s="16">
        <f t="shared" ref="I30:I33" si="15">H30*8</f>
        <v>72</v>
      </c>
      <c r="J30" s="25"/>
      <c r="K30" s="25"/>
    </row>
    <row r="31">
      <c r="B31" s="29" t="s">
        <v>59</v>
      </c>
      <c r="C31" s="38">
        <v>5.0</v>
      </c>
      <c r="D31" s="38">
        <v>10.5</v>
      </c>
      <c r="E31" s="38">
        <v>10.5</v>
      </c>
      <c r="F31" s="38">
        <v>10.5</v>
      </c>
      <c r="G31" s="39">
        <f t="shared" si="14"/>
        <v>36.5</v>
      </c>
      <c r="H31" s="28">
        <v>10.0</v>
      </c>
      <c r="I31" s="16">
        <f t="shared" si="15"/>
        <v>80</v>
      </c>
      <c r="J31" s="25"/>
      <c r="K31" s="25"/>
    </row>
    <row r="32">
      <c r="B32" s="29" t="s">
        <v>60</v>
      </c>
      <c r="C32" s="38">
        <v>4.5</v>
      </c>
      <c r="D32" s="38">
        <v>9.0</v>
      </c>
      <c r="E32" s="38">
        <v>9.0</v>
      </c>
      <c r="F32" s="38">
        <v>9.0</v>
      </c>
      <c r="G32" s="39">
        <f t="shared" si="14"/>
        <v>31.5</v>
      </c>
      <c r="H32" s="28">
        <v>6.0</v>
      </c>
      <c r="I32" s="16">
        <f t="shared" si="15"/>
        <v>48</v>
      </c>
      <c r="J32" s="25"/>
      <c r="K32" s="25"/>
    </row>
    <row r="33">
      <c r="B33" s="7" t="s">
        <v>61</v>
      </c>
      <c r="C33" s="36">
        <f t="shared" ref="C33:G33" si="16">SUM(C30:C32)</f>
        <v>23.5</v>
      </c>
      <c r="D33" s="36">
        <f t="shared" si="16"/>
        <v>47.5</v>
      </c>
      <c r="E33" s="36">
        <f t="shared" si="16"/>
        <v>47.5</v>
      </c>
      <c r="F33" s="36">
        <f t="shared" si="16"/>
        <v>47.5</v>
      </c>
      <c r="G33" s="36">
        <f t="shared" si="16"/>
        <v>166</v>
      </c>
      <c r="H33" s="28"/>
      <c r="I33" s="16">
        <f t="shared" si="15"/>
        <v>0</v>
      </c>
      <c r="J33" s="25"/>
      <c r="K33" s="25"/>
    </row>
    <row r="34">
      <c r="B34" s="26" t="s">
        <v>62</v>
      </c>
      <c r="C34" s="26" t="s">
        <v>13</v>
      </c>
      <c r="D34" s="27" t="s">
        <v>23</v>
      </c>
      <c r="E34" s="26" t="s">
        <v>17</v>
      </c>
      <c r="F34" s="27" t="s">
        <v>19</v>
      </c>
      <c r="G34" s="26"/>
      <c r="I34" s="25"/>
      <c r="J34" s="33"/>
      <c r="K34" s="33"/>
    </row>
    <row r="35">
      <c r="B35" s="40" t="s">
        <v>63</v>
      </c>
      <c r="C35" s="41">
        <v>8.0</v>
      </c>
      <c r="D35" s="41">
        <v>16.0</v>
      </c>
      <c r="E35" s="41">
        <v>16.0</v>
      </c>
      <c r="F35" s="41">
        <v>16.0</v>
      </c>
      <c r="G35" s="42">
        <f>sum(C35:F35)</f>
        <v>56</v>
      </c>
      <c r="I35" s="25"/>
      <c r="J35" s="25"/>
      <c r="K35" s="25"/>
    </row>
    <row r="36">
      <c r="B36" s="29" t="s">
        <v>64</v>
      </c>
      <c r="C36" s="32"/>
      <c r="D36" s="32"/>
      <c r="E36" s="32"/>
      <c r="F36" s="32"/>
      <c r="G36" s="32"/>
      <c r="H36" s="28">
        <v>7.0</v>
      </c>
      <c r="J36" s="25"/>
      <c r="K36" s="25"/>
    </row>
    <row r="37">
      <c r="B37" s="29" t="s">
        <v>65</v>
      </c>
      <c r="C37" s="32"/>
      <c r="D37" s="32"/>
      <c r="E37" s="32"/>
      <c r="F37" s="32"/>
      <c r="G37" s="32"/>
      <c r="I37" s="16"/>
      <c r="J37" s="25"/>
      <c r="K37" s="25"/>
    </row>
    <row r="38">
      <c r="B38" s="29" t="s">
        <v>66</v>
      </c>
      <c r="C38" s="34"/>
      <c r="D38" s="34"/>
      <c r="E38" s="34"/>
      <c r="F38" s="34"/>
      <c r="G38" s="34"/>
      <c r="I38" s="16"/>
      <c r="J38" s="25"/>
      <c r="K38" s="25"/>
    </row>
    <row r="39">
      <c r="B39" s="29" t="s">
        <v>67</v>
      </c>
      <c r="C39" s="7">
        <v>10.0</v>
      </c>
      <c r="D39" s="7">
        <v>20.0</v>
      </c>
      <c r="E39" s="7">
        <v>20.0</v>
      </c>
      <c r="F39" s="7">
        <v>20.0</v>
      </c>
      <c r="G39" s="9">
        <f t="shared" ref="G39:G41" si="17">sum(C39:F39)</f>
        <v>70</v>
      </c>
      <c r="I39" s="16">
        <f>H36*8</f>
        <v>56</v>
      </c>
      <c r="J39" s="25"/>
      <c r="K39" s="25"/>
    </row>
    <row r="40">
      <c r="B40" s="29" t="s">
        <v>68</v>
      </c>
      <c r="C40" s="7">
        <v>2.0</v>
      </c>
      <c r="D40" s="7">
        <v>6.0</v>
      </c>
      <c r="E40" s="7">
        <v>4.0</v>
      </c>
      <c r="F40" s="7">
        <v>4.0</v>
      </c>
      <c r="G40" s="9">
        <f t="shared" si="17"/>
        <v>16</v>
      </c>
      <c r="H40" s="28">
        <v>9.0</v>
      </c>
      <c r="I40" s="16">
        <f t="shared" ref="I40:I43" si="18">H40*8</f>
        <v>72</v>
      </c>
      <c r="J40" s="25"/>
      <c r="K40" s="25"/>
    </row>
    <row r="41">
      <c r="B41" s="29" t="s">
        <v>69</v>
      </c>
      <c r="C41" s="7">
        <v>8.0</v>
      </c>
      <c r="D41" s="7">
        <v>32.0</v>
      </c>
      <c r="E41" s="7">
        <v>32.0</v>
      </c>
      <c r="F41" s="7">
        <v>40.0</v>
      </c>
      <c r="G41" s="9">
        <f t="shared" si="17"/>
        <v>112</v>
      </c>
      <c r="H41" s="28">
        <v>2.0</v>
      </c>
      <c r="I41" s="16">
        <f t="shared" si="18"/>
        <v>16</v>
      </c>
      <c r="J41" s="25"/>
      <c r="K41" s="25"/>
    </row>
    <row r="42">
      <c r="B42" s="1" t="s">
        <v>70</v>
      </c>
      <c r="C42" s="36">
        <f t="shared" ref="C42:G42" si="19">SUM(C35:C41)</f>
        <v>28</v>
      </c>
      <c r="D42" s="36">
        <f t="shared" si="19"/>
        <v>74</v>
      </c>
      <c r="E42" s="36">
        <f t="shared" si="19"/>
        <v>72</v>
      </c>
      <c r="F42" s="36">
        <f t="shared" si="19"/>
        <v>80</v>
      </c>
      <c r="G42" s="36">
        <f t="shared" si="19"/>
        <v>254</v>
      </c>
      <c r="H42" s="28">
        <v>4.0</v>
      </c>
      <c r="I42" s="16">
        <f t="shared" si="18"/>
        <v>32</v>
      </c>
      <c r="J42" s="25"/>
      <c r="K42" s="25"/>
    </row>
    <row r="43">
      <c r="B43" s="26" t="s">
        <v>71</v>
      </c>
      <c r="C43" s="26" t="s">
        <v>13</v>
      </c>
      <c r="D43" s="27" t="s">
        <v>23</v>
      </c>
      <c r="E43" s="26" t="s">
        <v>17</v>
      </c>
      <c r="F43" s="27" t="s">
        <v>19</v>
      </c>
      <c r="G43" s="26"/>
      <c r="H43" s="28">
        <v>10.0</v>
      </c>
      <c r="I43" s="16">
        <f t="shared" si="18"/>
        <v>80</v>
      </c>
      <c r="J43" s="25"/>
      <c r="K43" s="25"/>
    </row>
    <row r="44">
      <c r="B44" s="29" t="s">
        <v>72</v>
      </c>
      <c r="C44" s="7">
        <v>3.0</v>
      </c>
      <c r="D44" s="7">
        <v>6.0</v>
      </c>
      <c r="E44" s="7">
        <v>6.0</v>
      </c>
      <c r="F44" s="7">
        <v>6.0</v>
      </c>
      <c r="G44" s="9">
        <f t="shared" ref="G44:G52" si="20">sum(C44:F44)</f>
        <v>21</v>
      </c>
      <c r="I44" s="25"/>
      <c r="J44" s="33"/>
      <c r="K44" s="33"/>
    </row>
    <row r="45">
      <c r="B45" s="29" t="s">
        <v>73</v>
      </c>
      <c r="C45" s="7">
        <v>3.0</v>
      </c>
      <c r="D45" s="7">
        <v>6.0</v>
      </c>
      <c r="E45" s="7">
        <v>6.0</v>
      </c>
      <c r="F45" s="7">
        <v>6.0</v>
      </c>
      <c r="G45" s="9">
        <f t="shared" si="20"/>
        <v>21</v>
      </c>
      <c r="I45" s="25"/>
      <c r="J45" s="25"/>
      <c r="K45" s="25"/>
    </row>
    <row r="46">
      <c r="B46" s="29" t="s">
        <v>74</v>
      </c>
      <c r="C46" s="7">
        <v>3.0</v>
      </c>
      <c r="D46" s="7">
        <v>6.0</v>
      </c>
      <c r="E46" s="7">
        <v>6.0</v>
      </c>
      <c r="F46" s="7">
        <v>6.0</v>
      </c>
      <c r="G46" s="9">
        <f t="shared" si="20"/>
        <v>21</v>
      </c>
      <c r="H46" s="28">
        <v>11.0</v>
      </c>
      <c r="I46" s="16">
        <f t="shared" ref="I46:I48" si="21">H46*8</f>
        <v>88</v>
      </c>
      <c r="J46" s="25"/>
      <c r="K46" s="25"/>
    </row>
    <row r="47">
      <c r="B47" s="29" t="s">
        <v>75</v>
      </c>
      <c r="C47" s="43" t="s">
        <v>76</v>
      </c>
      <c r="D47" s="43" t="s">
        <v>76</v>
      </c>
      <c r="E47" s="43" t="s">
        <v>76</v>
      </c>
      <c r="F47" s="43" t="s">
        <v>76</v>
      </c>
      <c r="G47" s="44">
        <f t="shared" si="20"/>
        <v>0</v>
      </c>
      <c r="H47" s="28">
        <v>11.0</v>
      </c>
      <c r="I47" s="16">
        <f t="shared" si="21"/>
        <v>88</v>
      </c>
      <c r="J47" s="25"/>
      <c r="K47" s="25"/>
    </row>
    <row r="48">
      <c r="B48" s="29" t="s">
        <v>77</v>
      </c>
      <c r="C48" s="45">
        <v>3.0</v>
      </c>
      <c r="D48" s="45">
        <v>6.0</v>
      </c>
      <c r="E48" s="45">
        <v>6.0</v>
      </c>
      <c r="F48" s="45">
        <v>6.0</v>
      </c>
      <c r="G48" s="44">
        <f t="shared" si="20"/>
        <v>21</v>
      </c>
      <c r="H48" s="28">
        <v>11.0</v>
      </c>
      <c r="I48" s="16">
        <f t="shared" si="21"/>
        <v>88</v>
      </c>
      <c r="J48" s="25"/>
      <c r="K48" s="25"/>
    </row>
    <row r="49">
      <c r="B49" s="29" t="s">
        <v>78</v>
      </c>
      <c r="C49" s="45">
        <v>4.0</v>
      </c>
      <c r="D49" s="45">
        <v>4.0</v>
      </c>
      <c r="E49" s="45">
        <v>4.0</v>
      </c>
      <c r="F49" s="45">
        <v>4.0</v>
      </c>
      <c r="G49" s="44">
        <f t="shared" si="20"/>
        <v>16</v>
      </c>
      <c r="I49" s="16"/>
      <c r="J49" s="25"/>
      <c r="K49" s="25"/>
    </row>
    <row r="50">
      <c r="B50" s="29" t="s">
        <v>79</v>
      </c>
      <c r="C50" s="46" t="s">
        <v>76</v>
      </c>
      <c r="D50" s="46" t="s">
        <v>76</v>
      </c>
      <c r="E50" s="46" t="s">
        <v>76</v>
      </c>
      <c r="F50" s="46" t="s">
        <v>76</v>
      </c>
      <c r="G50" s="9">
        <f t="shared" si="20"/>
        <v>0</v>
      </c>
      <c r="H50" s="28">
        <v>5.0</v>
      </c>
      <c r="I50" s="16">
        <f t="shared" ref="I50:I51" si="22">H50*8</f>
        <v>40</v>
      </c>
      <c r="J50" s="25"/>
      <c r="K50" s="25"/>
    </row>
    <row r="51">
      <c r="B51" s="29" t="s">
        <v>80</v>
      </c>
      <c r="C51" s="7">
        <v>2.0</v>
      </c>
      <c r="D51" s="7">
        <v>4.0</v>
      </c>
      <c r="E51" s="7">
        <v>4.0</v>
      </c>
      <c r="F51" s="7">
        <v>4.0</v>
      </c>
      <c r="G51" s="9">
        <f t="shared" si="20"/>
        <v>14</v>
      </c>
      <c r="H51" s="28">
        <v>5.0</v>
      </c>
      <c r="I51" s="16">
        <f t="shared" si="22"/>
        <v>40</v>
      </c>
      <c r="J51" s="25"/>
      <c r="K51" s="25"/>
    </row>
    <row r="52">
      <c r="B52" s="29" t="s">
        <v>81</v>
      </c>
      <c r="C52" s="7">
        <v>1.0</v>
      </c>
      <c r="D52" s="7">
        <v>2.0</v>
      </c>
      <c r="E52" s="7">
        <v>2.0</v>
      </c>
      <c r="F52" s="7">
        <v>2.0</v>
      </c>
      <c r="G52" s="9">
        <f t="shared" si="20"/>
        <v>7</v>
      </c>
      <c r="I52" s="16"/>
      <c r="J52" s="25"/>
      <c r="K52" s="25"/>
    </row>
    <row r="53">
      <c r="B53" s="1" t="s">
        <v>82</v>
      </c>
      <c r="C53" s="36">
        <f t="shared" ref="C53:G53" si="23">SUM(C44:C52)</f>
        <v>19</v>
      </c>
      <c r="D53" s="36">
        <f t="shared" si="23"/>
        <v>34</v>
      </c>
      <c r="E53" s="36">
        <f t="shared" si="23"/>
        <v>34</v>
      </c>
      <c r="F53" s="36">
        <f t="shared" si="23"/>
        <v>34</v>
      </c>
      <c r="G53" s="36">
        <f t="shared" si="23"/>
        <v>121</v>
      </c>
      <c r="H53" s="28">
        <v>5.0</v>
      </c>
      <c r="I53" s="16">
        <f t="shared" ref="I53:I54" si="24">H53*8</f>
        <v>40</v>
      </c>
      <c r="J53" s="25"/>
      <c r="K53" s="25"/>
    </row>
    <row r="54">
      <c r="B54" s="26" t="s">
        <v>83</v>
      </c>
      <c r="C54" s="26" t="s">
        <v>13</v>
      </c>
      <c r="D54" s="27" t="s">
        <v>23</v>
      </c>
      <c r="E54" s="26" t="s">
        <v>17</v>
      </c>
      <c r="F54" s="27" t="s">
        <v>19</v>
      </c>
      <c r="G54" s="26"/>
      <c r="H54" s="28">
        <v>5.0</v>
      </c>
      <c r="I54" s="16">
        <f t="shared" si="24"/>
        <v>40</v>
      </c>
      <c r="J54" s="25"/>
      <c r="K54" s="25"/>
    </row>
    <row r="55">
      <c r="B55" s="29" t="s">
        <v>84</v>
      </c>
      <c r="C55" s="7">
        <v>5.0</v>
      </c>
      <c r="D55" s="7">
        <v>10.0</v>
      </c>
      <c r="E55" s="7">
        <v>20.0</v>
      </c>
      <c r="F55" s="7">
        <v>0.0</v>
      </c>
      <c r="G55" s="9">
        <f t="shared" ref="G55:G65" si="25">sum(C55:F55)</f>
        <v>35</v>
      </c>
      <c r="J55" s="33"/>
      <c r="K55" s="33"/>
    </row>
    <row r="56">
      <c r="B56" s="29" t="s">
        <v>85</v>
      </c>
      <c r="C56" s="46" t="s">
        <v>76</v>
      </c>
      <c r="D56" s="46" t="s">
        <v>76</v>
      </c>
      <c r="E56" s="46" t="s">
        <v>76</v>
      </c>
      <c r="F56" s="46" t="s">
        <v>76</v>
      </c>
      <c r="G56" s="44">
        <f t="shared" si="25"/>
        <v>0</v>
      </c>
      <c r="J56" s="25"/>
      <c r="K56" s="25"/>
    </row>
    <row r="57">
      <c r="B57" s="29" t="s">
        <v>86</v>
      </c>
      <c r="C57" s="7">
        <v>1.0</v>
      </c>
      <c r="D57" s="7">
        <v>1.0</v>
      </c>
      <c r="E57" s="7">
        <v>1.0</v>
      </c>
      <c r="F57" s="7">
        <v>1.0</v>
      </c>
      <c r="G57" s="44">
        <f t="shared" si="25"/>
        <v>4</v>
      </c>
      <c r="H57" s="28" t="s">
        <v>87</v>
      </c>
      <c r="I57" s="16">
        <v>592.0</v>
      </c>
      <c r="J57" s="25"/>
      <c r="K57" s="25"/>
    </row>
    <row r="58">
      <c r="B58" s="29" t="s">
        <v>88</v>
      </c>
      <c r="C58" s="7">
        <v>1.0</v>
      </c>
      <c r="D58" s="7">
        <v>1.0</v>
      </c>
      <c r="E58" s="7">
        <v>1.0</v>
      </c>
      <c r="F58" s="7">
        <v>1.0</v>
      </c>
      <c r="G58" s="44">
        <f t="shared" si="25"/>
        <v>4</v>
      </c>
      <c r="H58" s="28" t="s">
        <v>89</v>
      </c>
      <c r="J58" s="25"/>
      <c r="K58" s="25"/>
    </row>
    <row r="59">
      <c r="B59" s="29" t="s">
        <v>90</v>
      </c>
      <c r="C59" s="7">
        <v>1.0</v>
      </c>
      <c r="D59" s="7">
        <v>1.0</v>
      </c>
      <c r="E59" s="7">
        <v>1.0</v>
      </c>
      <c r="F59" s="7">
        <v>1.0</v>
      </c>
      <c r="G59" s="44">
        <f t="shared" si="25"/>
        <v>4</v>
      </c>
      <c r="H59" s="28" t="s">
        <v>89</v>
      </c>
      <c r="J59" s="25"/>
      <c r="K59" s="25"/>
    </row>
    <row r="60">
      <c r="B60" s="29" t="s">
        <v>91</v>
      </c>
      <c r="C60" s="7">
        <v>1.0</v>
      </c>
      <c r="D60" s="7">
        <v>1.0</v>
      </c>
      <c r="E60" s="7">
        <v>1.0</v>
      </c>
      <c r="F60" s="7">
        <v>1.0</v>
      </c>
      <c r="G60" s="44">
        <f t="shared" si="25"/>
        <v>4</v>
      </c>
      <c r="H60" s="28" t="s">
        <v>89</v>
      </c>
      <c r="J60" s="25"/>
      <c r="K60" s="25"/>
    </row>
    <row r="61">
      <c r="B61" s="29" t="s">
        <v>92</v>
      </c>
      <c r="C61" s="7">
        <v>1.0</v>
      </c>
      <c r="D61" s="7">
        <v>1.0</v>
      </c>
      <c r="E61" s="7">
        <v>1.0</v>
      </c>
      <c r="F61" s="7">
        <v>1.0</v>
      </c>
      <c r="G61" s="44">
        <f t="shared" si="25"/>
        <v>4</v>
      </c>
      <c r="H61" s="47" t="s">
        <v>93</v>
      </c>
      <c r="J61" s="25"/>
      <c r="K61" s="25"/>
    </row>
    <row r="62">
      <c r="B62" s="29" t="s">
        <v>94</v>
      </c>
      <c r="C62" s="7">
        <v>1.0</v>
      </c>
      <c r="D62" s="7">
        <v>1.0</v>
      </c>
      <c r="E62" s="7">
        <v>1.0</v>
      </c>
      <c r="F62" s="7">
        <v>1.0</v>
      </c>
      <c r="G62" s="44">
        <f t="shared" si="25"/>
        <v>4</v>
      </c>
      <c r="H62" s="47" t="s">
        <v>93</v>
      </c>
      <c r="J62" s="25"/>
      <c r="K62" s="25"/>
    </row>
    <row r="63">
      <c r="B63" s="29" t="s">
        <v>95</v>
      </c>
      <c r="C63" s="7">
        <v>1.0</v>
      </c>
      <c r="D63" s="7">
        <v>1.0</v>
      </c>
      <c r="E63" s="7">
        <v>1.0</v>
      </c>
      <c r="F63" s="7">
        <v>1.0</v>
      </c>
      <c r="G63" s="44">
        <f t="shared" si="25"/>
        <v>4</v>
      </c>
      <c r="H63" s="47" t="s">
        <v>93</v>
      </c>
      <c r="J63" s="25"/>
      <c r="K63" s="25"/>
    </row>
    <row r="64">
      <c r="B64" s="29" t="s">
        <v>96</v>
      </c>
      <c r="C64" s="7">
        <v>8.0</v>
      </c>
      <c r="D64" s="7">
        <v>8.0</v>
      </c>
      <c r="E64" s="7">
        <v>8.0</v>
      </c>
      <c r="F64" s="7">
        <v>8.0</v>
      </c>
      <c r="G64" s="9">
        <f t="shared" si="25"/>
        <v>32</v>
      </c>
      <c r="H64" s="47" t="s">
        <v>93</v>
      </c>
      <c r="J64" s="25"/>
      <c r="K64" s="25"/>
    </row>
    <row r="65">
      <c r="B65" s="29">
        <f>C67</f>
        <v>129</v>
      </c>
      <c r="C65" s="7">
        <v>8.0</v>
      </c>
      <c r="D65" s="7">
        <v>8.0</v>
      </c>
      <c r="E65" s="7">
        <v>8.0</v>
      </c>
      <c r="F65" s="7">
        <v>8.0</v>
      </c>
      <c r="G65" s="9">
        <f t="shared" si="25"/>
        <v>32</v>
      </c>
      <c r="H65" s="47" t="s">
        <v>93</v>
      </c>
      <c r="J65" s="25"/>
      <c r="K65" s="25"/>
    </row>
    <row r="66">
      <c r="B66" s="1" t="s">
        <v>97</v>
      </c>
      <c r="C66" s="36">
        <f t="shared" ref="C66:G66" si="26">SUM(C55:C65)</f>
        <v>28</v>
      </c>
      <c r="D66" s="36">
        <f t="shared" si="26"/>
        <v>33</v>
      </c>
      <c r="E66" s="36">
        <f t="shared" si="26"/>
        <v>43</v>
      </c>
      <c r="F66" s="36">
        <f t="shared" si="26"/>
        <v>23</v>
      </c>
      <c r="G66" s="36">
        <f t="shared" si="26"/>
        <v>127</v>
      </c>
      <c r="H66" s="28" t="s">
        <v>89</v>
      </c>
      <c r="J66" s="25"/>
      <c r="K66" s="25"/>
    </row>
    <row r="67">
      <c r="B67" s="26" t="s">
        <v>98</v>
      </c>
      <c r="C67" s="26">
        <f t="shared" ref="C67:G67" si="27">C9+C17+C23+C28+C33+C42+C53+C66</f>
        <v>129</v>
      </c>
      <c r="D67" s="26">
        <f t="shared" si="27"/>
        <v>258.5</v>
      </c>
      <c r="E67" s="26">
        <f t="shared" si="27"/>
        <v>271.5</v>
      </c>
      <c r="F67" s="26">
        <f t="shared" si="27"/>
        <v>279.5</v>
      </c>
      <c r="G67" s="26">
        <f t="shared" si="27"/>
        <v>938.5</v>
      </c>
      <c r="H67" s="28" t="s">
        <v>89</v>
      </c>
      <c r="J67" s="25"/>
      <c r="K67" s="25"/>
    </row>
    <row r="68">
      <c r="A68" s="6"/>
      <c r="J68" s="33"/>
      <c r="K68" s="33"/>
    </row>
    <row r="69">
      <c r="A69" s="6"/>
      <c r="I69" s="35">
        <f>sum(I5:I68)</f>
        <v>1912</v>
      </c>
      <c r="J69" s="48"/>
      <c r="K69" s="48"/>
    </row>
    <row r="70">
      <c r="J70" s="16"/>
    </row>
    <row r="71">
      <c r="J71" s="25"/>
    </row>
    <row r="72">
      <c r="J72" s="25"/>
    </row>
    <row r="73">
      <c r="B73" s="1" t="s">
        <v>99</v>
      </c>
      <c r="C73" s="1" t="s">
        <v>100</v>
      </c>
      <c r="D73" s="1" t="s">
        <v>101</v>
      </c>
      <c r="E73" s="1" t="s">
        <v>102</v>
      </c>
      <c r="F73" s="1" t="s">
        <v>103</v>
      </c>
      <c r="J73" s="25"/>
    </row>
    <row r="74">
      <c r="B74" s="1" t="s">
        <v>13</v>
      </c>
      <c r="C74" s="49">
        <f>C67</f>
        <v>129</v>
      </c>
      <c r="D74" s="50">
        <f>'Billing rates'!J2</f>
        <v>152.593875</v>
      </c>
      <c r="E74" s="49">
        <f t="shared" ref="E74:E78" si="28">C74*D74</f>
        <v>19684.60988</v>
      </c>
      <c r="F74" s="49"/>
      <c r="J74" s="25"/>
    </row>
    <row r="75">
      <c r="B75" s="1" t="s">
        <v>15</v>
      </c>
      <c r="C75" s="49">
        <f>D67</f>
        <v>258.5</v>
      </c>
      <c r="D75" s="50">
        <f>'Billing rates'!J3</f>
        <v>105.9778125</v>
      </c>
      <c r="E75" s="49">
        <f t="shared" si="28"/>
        <v>27395.26453</v>
      </c>
      <c r="F75" s="49"/>
      <c r="J75" s="25"/>
    </row>
    <row r="76">
      <c r="B76" s="1" t="s">
        <v>17</v>
      </c>
      <c r="C76" s="49">
        <f>E67</f>
        <v>271.5</v>
      </c>
      <c r="D76" s="50">
        <f>'Billing rates'!J4</f>
        <v>89.618625</v>
      </c>
      <c r="E76" s="49">
        <f t="shared" si="28"/>
        <v>24331.45669</v>
      </c>
      <c r="F76" s="49"/>
      <c r="J76" s="25"/>
    </row>
    <row r="77">
      <c r="B77" s="1" t="s">
        <v>19</v>
      </c>
      <c r="C77" s="49">
        <f>F67</f>
        <v>279.5</v>
      </c>
      <c r="D77" s="50">
        <f>'Billing rates'!J5</f>
        <v>56.323125</v>
      </c>
      <c r="E77" s="49">
        <f t="shared" si="28"/>
        <v>15742.31344</v>
      </c>
      <c r="F77" s="49"/>
      <c r="J77" s="25"/>
    </row>
    <row r="78">
      <c r="B78" s="1" t="s">
        <v>104</v>
      </c>
      <c r="C78" s="49" t="str">
        <f>#REF!</f>
        <v>#REF!</v>
      </c>
      <c r="D78" s="50" t="str">
        <f>'Billing rates'!J6</f>
        <v/>
      </c>
      <c r="E78" s="49" t="str">
        <f t="shared" si="28"/>
        <v>#REF!</v>
      </c>
      <c r="F78" s="49"/>
      <c r="J78" s="25"/>
    </row>
    <row r="79">
      <c r="J79" s="25"/>
    </row>
    <row r="80">
      <c r="J80" s="25"/>
    </row>
    <row r="81">
      <c r="B81" s="28" t="s">
        <v>105</v>
      </c>
      <c r="J81" s="25"/>
    </row>
    <row r="82">
      <c r="B82" s="51" t="s">
        <v>0</v>
      </c>
      <c r="C82" s="26" t="s">
        <v>13</v>
      </c>
      <c r="D82" s="27" t="s">
        <v>23</v>
      </c>
      <c r="E82" s="26" t="s">
        <v>17</v>
      </c>
      <c r="F82" s="27" t="s">
        <v>19</v>
      </c>
      <c r="G82" s="27" t="s">
        <v>20</v>
      </c>
      <c r="J82" s="25"/>
    </row>
    <row r="83">
      <c r="B83" s="51" t="s">
        <v>28</v>
      </c>
      <c r="C83" s="9">
        <f t="shared" ref="C83:F83" si="29">C9</f>
        <v>11</v>
      </c>
      <c r="D83" s="9">
        <f t="shared" si="29"/>
        <v>22</v>
      </c>
      <c r="E83" s="9">
        <f t="shared" si="29"/>
        <v>24</v>
      </c>
      <c r="F83" s="9">
        <f t="shared" si="29"/>
        <v>17</v>
      </c>
      <c r="G83" s="36">
        <f t="shared" ref="G83:G91" si="31">SUM(C83:F83)</f>
        <v>74</v>
      </c>
      <c r="J83" s="25"/>
    </row>
    <row r="84">
      <c r="B84" s="51" t="s">
        <v>38</v>
      </c>
      <c r="C84" s="9">
        <f t="shared" ref="C84:F84" si="30">C17</f>
        <v>7</v>
      </c>
      <c r="D84" s="9">
        <f t="shared" si="30"/>
        <v>19</v>
      </c>
      <c r="E84" s="9">
        <f t="shared" si="30"/>
        <v>22</v>
      </c>
      <c r="F84" s="9">
        <f t="shared" si="30"/>
        <v>37</v>
      </c>
      <c r="G84" s="36">
        <f t="shared" si="31"/>
        <v>85</v>
      </c>
      <c r="J84" s="25"/>
    </row>
    <row r="85">
      <c r="B85" s="51" t="s">
        <v>46</v>
      </c>
      <c r="C85" s="9">
        <f t="shared" ref="C85:F85" si="32">C23</f>
        <v>8</v>
      </c>
      <c r="D85" s="9">
        <f t="shared" si="32"/>
        <v>16</v>
      </c>
      <c r="E85" s="9">
        <f t="shared" si="32"/>
        <v>16</v>
      </c>
      <c r="F85" s="9">
        <f t="shared" si="32"/>
        <v>28</v>
      </c>
      <c r="G85" s="36">
        <f t="shared" si="31"/>
        <v>68</v>
      </c>
      <c r="J85" s="25"/>
    </row>
    <row r="86">
      <c r="B86" s="51" t="s">
        <v>52</v>
      </c>
      <c r="C86" s="9">
        <f t="shared" ref="C86:F86" si="33">C28</f>
        <v>4.5</v>
      </c>
      <c r="D86" s="9">
        <f t="shared" si="33"/>
        <v>13</v>
      </c>
      <c r="E86" s="9">
        <f t="shared" si="33"/>
        <v>13</v>
      </c>
      <c r="F86" s="9">
        <f t="shared" si="33"/>
        <v>13</v>
      </c>
      <c r="G86" s="36">
        <f t="shared" si="31"/>
        <v>43.5</v>
      </c>
      <c r="J86" s="25"/>
    </row>
    <row r="87">
      <c r="B87" s="51" t="s">
        <v>57</v>
      </c>
      <c r="C87" s="9">
        <f t="shared" ref="C87:F87" si="34">C33</f>
        <v>23.5</v>
      </c>
      <c r="D87" s="9">
        <f t="shared" si="34"/>
        <v>47.5</v>
      </c>
      <c r="E87" s="9">
        <f t="shared" si="34"/>
        <v>47.5</v>
      </c>
      <c r="F87" s="9">
        <f t="shared" si="34"/>
        <v>47.5</v>
      </c>
      <c r="G87" s="36">
        <f t="shared" si="31"/>
        <v>166</v>
      </c>
      <c r="J87" s="25"/>
    </row>
    <row r="88">
      <c r="B88" s="51" t="s">
        <v>62</v>
      </c>
      <c r="C88" s="9">
        <f t="shared" ref="C88:F88" si="35">C42</f>
        <v>28</v>
      </c>
      <c r="D88" s="9">
        <f t="shared" si="35"/>
        <v>74</v>
      </c>
      <c r="E88" s="9">
        <f t="shared" si="35"/>
        <v>72</v>
      </c>
      <c r="F88" s="9">
        <f t="shared" si="35"/>
        <v>80</v>
      </c>
      <c r="G88" s="36">
        <f t="shared" si="31"/>
        <v>254</v>
      </c>
      <c r="J88" s="25"/>
    </row>
    <row r="89">
      <c r="B89" s="51" t="s">
        <v>71</v>
      </c>
      <c r="C89" s="9">
        <f t="shared" ref="C89:F89" si="36">C53</f>
        <v>19</v>
      </c>
      <c r="D89" s="9">
        <f t="shared" si="36"/>
        <v>34</v>
      </c>
      <c r="E89" s="9">
        <f t="shared" si="36"/>
        <v>34</v>
      </c>
      <c r="F89" s="9">
        <f t="shared" si="36"/>
        <v>34</v>
      </c>
      <c r="G89" s="36">
        <f t="shared" si="31"/>
        <v>121</v>
      </c>
      <c r="J89" s="25"/>
    </row>
    <row r="90">
      <c r="B90" s="51" t="s">
        <v>83</v>
      </c>
      <c r="C90" s="9">
        <f t="shared" ref="C90:F90" si="37">C66</f>
        <v>28</v>
      </c>
      <c r="D90" s="9">
        <f t="shared" si="37"/>
        <v>33</v>
      </c>
      <c r="E90" s="9">
        <f t="shared" si="37"/>
        <v>43</v>
      </c>
      <c r="F90" s="9">
        <f t="shared" si="37"/>
        <v>23</v>
      </c>
      <c r="G90" s="36">
        <f t="shared" si="31"/>
        <v>127</v>
      </c>
      <c r="J90" s="25"/>
    </row>
    <row r="91">
      <c r="B91" s="51" t="s">
        <v>98</v>
      </c>
      <c r="C91" s="26">
        <f t="shared" ref="C91:F91" si="38">C67</f>
        <v>129</v>
      </c>
      <c r="D91" s="26">
        <f t="shared" si="38"/>
        <v>258.5</v>
      </c>
      <c r="E91" s="26">
        <f t="shared" si="38"/>
        <v>271.5</v>
      </c>
      <c r="F91" s="26">
        <f t="shared" si="38"/>
        <v>279.5</v>
      </c>
      <c r="G91" s="26">
        <f t="shared" si="31"/>
        <v>938.5</v>
      </c>
      <c r="J91" s="25"/>
    </row>
    <row r="92">
      <c r="J92" s="25"/>
    </row>
    <row r="93">
      <c r="J93" s="25"/>
    </row>
    <row r="94">
      <c r="J94" s="25"/>
    </row>
    <row r="95">
      <c r="J95" s="25"/>
    </row>
    <row r="96">
      <c r="J96" s="25"/>
    </row>
    <row r="97">
      <c r="J97" s="25"/>
    </row>
    <row r="98">
      <c r="J98" s="25"/>
    </row>
    <row r="99">
      <c r="J99" s="25"/>
    </row>
    <row r="100">
      <c r="J100" s="25"/>
    </row>
    <row r="101">
      <c r="J101" s="25"/>
    </row>
    <row r="102">
      <c r="J102" s="25"/>
    </row>
    <row r="103">
      <c r="J103" s="25"/>
    </row>
    <row r="104">
      <c r="J104" s="25"/>
    </row>
    <row r="105">
      <c r="J105" s="25"/>
    </row>
    <row r="106">
      <c r="J106" s="25"/>
    </row>
    <row r="107">
      <c r="J107" s="25"/>
    </row>
    <row r="108">
      <c r="J108" s="25"/>
    </row>
    <row r="109">
      <c r="J109" s="25"/>
    </row>
    <row r="110">
      <c r="J110" s="25"/>
    </row>
    <row r="111">
      <c r="J111" s="25"/>
    </row>
    <row r="112">
      <c r="J112" s="25"/>
    </row>
    <row r="113">
      <c r="J113" s="25"/>
    </row>
    <row r="114">
      <c r="J114" s="25"/>
    </row>
    <row r="115">
      <c r="J115" s="25"/>
    </row>
    <row r="116">
      <c r="J116" s="25"/>
    </row>
    <row r="117">
      <c r="J117" s="25"/>
    </row>
    <row r="118">
      <c r="J118" s="25"/>
    </row>
    <row r="119">
      <c r="J119" s="25"/>
    </row>
    <row r="120">
      <c r="J120" s="25"/>
    </row>
    <row r="121">
      <c r="J121" s="25"/>
    </row>
    <row r="122">
      <c r="J122" s="25"/>
    </row>
    <row r="123">
      <c r="J123" s="25"/>
    </row>
    <row r="124">
      <c r="J124" s="25"/>
    </row>
    <row r="125">
      <c r="J125" s="25"/>
    </row>
    <row r="126">
      <c r="J126" s="25"/>
    </row>
    <row r="127">
      <c r="J127" s="25"/>
    </row>
    <row r="128">
      <c r="J128" s="25"/>
    </row>
    <row r="129">
      <c r="J129" s="25"/>
    </row>
    <row r="130">
      <c r="J130" s="25"/>
    </row>
    <row r="131">
      <c r="J131" s="25"/>
    </row>
    <row r="132">
      <c r="J132" s="25"/>
    </row>
    <row r="133">
      <c r="J133" s="25"/>
    </row>
    <row r="134">
      <c r="J134" s="25"/>
    </row>
    <row r="135">
      <c r="J135" s="25"/>
    </row>
    <row r="136">
      <c r="J136" s="25"/>
    </row>
    <row r="137">
      <c r="J137" s="25"/>
    </row>
    <row r="138">
      <c r="J138" s="25"/>
    </row>
    <row r="139">
      <c r="J139" s="25"/>
    </row>
    <row r="140">
      <c r="J140" s="25"/>
    </row>
    <row r="141">
      <c r="J141" s="25"/>
    </row>
    <row r="142">
      <c r="J142" s="25"/>
    </row>
    <row r="143">
      <c r="J143" s="25"/>
    </row>
    <row r="144">
      <c r="J144" s="25"/>
    </row>
    <row r="145">
      <c r="J145" s="25"/>
    </row>
    <row r="146">
      <c r="J146" s="25"/>
    </row>
    <row r="147">
      <c r="J147" s="25"/>
    </row>
    <row r="148">
      <c r="J148" s="25"/>
    </row>
    <row r="149">
      <c r="J149" s="25"/>
    </row>
    <row r="150">
      <c r="J150" s="25"/>
    </row>
    <row r="151">
      <c r="J151" s="25"/>
    </row>
    <row r="152">
      <c r="J152" s="25"/>
    </row>
    <row r="153">
      <c r="J153" s="25"/>
    </row>
    <row r="154">
      <c r="J154" s="25"/>
    </row>
    <row r="155">
      <c r="J155" s="25"/>
    </row>
    <row r="156">
      <c r="J156" s="25"/>
    </row>
    <row r="157">
      <c r="J157" s="25"/>
    </row>
    <row r="158">
      <c r="J158" s="25"/>
    </row>
    <row r="159">
      <c r="J159" s="25"/>
    </row>
    <row r="160">
      <c r="J160" s="25"/>
    </row>
    <row r="161">
      <c r="J161" s="25"/>
    </row>
    <row r="162">
      <c r="J162" s="25"/>
    </row>
    <row r="163">
      <c r="J163" s="25"/>
    </row>
    <row r="164">
      <c r="J164" s="25"/>
    </row>
    <row r="165">
      <c r="J165" s="25"/>
    </row>
    <row r="166">
      <c r="J166" s="25"/>
    </row>
    <row r="167">
      <c r="J167" s="25"/>
    </row>
    <row r="168">
      <c r="J168" s="25"/>
    </row>
    <row r="169">
      <c r="J169" s="25"/>
    </row>
    <row r="170">
      <c r="J170" s="25"/>
    </row>
    <row r="171">
      <c r="J171" s="25"/>
    </row>
    <row r="172">
      <c r="J172" s="25"/>
    </row>
    <row r="173">
      <c r="J173" s="25"/>
    </row>
    <row r="174">
      <c r="J174" s="25"/>
    </row>
    <row r="175">
      <c r="J175" s="25"/>
    </row>
    <row r="176">
      <c r="J176" s="25"/>
    </row>
    <row r="177">
      <c r="J177" s="25"/>
    </row>
    <row r="178">
      <c r="J178" s="25"/>
    </row>
    <row r="179">
      <c r="J179" s="25"/>
    </row>
    <row r="180">
      <c r="J180" s="25"/>
    </row>
    <row r="181">
      <c r="J181" s="25"/>
    </row>
    <row r="182">
      <c r="J182" s="25"/>
    </row>
    <row r="183">
      <c r="J183" s="25"/>
    </row>
    <row r="184">
      <c r="J184" s="25"/>
    </row>
    <row r="185">
      <c r="J185" s="25"/>
    </row>
    <row r="186">
      <c r="J186" s="25"/>
    </row>
    <row r="187">
      <c r="J187" s="25"/>
    </row>
    <row r="188">
      <c r="J188" s="25"/>
    </row>
    <row r="189">
      <c r="J189" s="25"/>
    </row>
    <row r="190">
      <c r="J190" s="25"/>
    </row>
    <row r="191">
      <c r="J191" s="25"/>
    </row>
    <row r="192">
      <c r="J192" s="25"/>
    </row>
    <row r="193">
      <c r="J193" s="25"/>
    </row>
    <row r="194">
      <c r="J194" s="25"/>
    </row>
    <row r="195">
      <c r="J195" s="25"/>
    </row>
    <row r="196">
      <c r="J196" s="25"/>
    </row>
    <row r="197">
      <c r="J197" s="25"/>
    </row>
    <row r="198">
      <c r="J198" s="25"/>
    </row>
    <row r="199">
      <c r="J199" s="25"/>
    </row>
    <row r="200">
      <c r="J200" s="25"/>
    </row>
    <row r="201">
      <c r="J201" s="25"/>
    </row>
    <row r="202">
      <c r="J202" s="25"/>
    </row>
    <row r="203">
      <c r="J203" s="25"/>
    </row>
    <row r="204">
      <c r="J204" s="25"/>
    </row>
    <row r="205">
      <c r="J205" s="25"/>
    </row>
    <row r="206">
      <c r="J206" s="25"/>
    </row>
    <row r="207">
      <c r="J207" s="25"/>
    </row>
    <row r="208">
      <c r="J208" s="25"/>
    </row>
    <row r="209">
      <c r="J209" s="25"/>
    </row>
    <row r="210">
      <c r="J210" s="25"/>
    </row>
    <row r="211">
      <c r="J211" s="25"/>
    </row>
    <row r="212">
      <c r="J212" s="25"/>
    </row>
    <row r="213">
      <c r="J213" s="25"/>
    </row>
    <row r="214">
      <c r="J214" s="25"/>
    </row>
    <row r="215">
      <c r="J215" s="25"/>
    </row>
    <row r="216">
      <c r="J216" s="25"/>
    </row>
    <row r="217">
      <c r="J217" s="25"/>
    </row>
    <row r="218">
      <c r="J218" s="25"/>
    </row>
    <row r="219">
      <c r="J219" s="25"/>
    </row>
    <row r="220">
      <c r="J220" s="25"/>
    </row>
    <row r="221">
      <c r="J221" s="25"/>
    </row>
    <row r="222">
      <c r="J222" s="25"/>
    </row>
    <row r="223">
      <c r="J223" s="25"/>
    </row>
    <row r="224">
      <c r="J224" s="25"/>
    </row>
    <row r="225">
      <c r="J225" s="25"/>
    </row>
    <row r="226">
      <c r="J226" s="25"/>
    </row>
    <row r="227">
      <c r="J227" s="25"/>
    </row>
    <row r="228">
      <c r="J228" s="25"/>
    </row>
    <row r="229">
      <c r="J229" s="25"/>
    </row>
    <row r="230">
      <c r="J230" s="25"/>
    </row>
    <row r="231">
      <c r="J231" s="25"/>
    </row>
    <row r="232">
      <c r="J232" s="25"/>
    </row>
    <row r="233">
      <c r="J233" s="25"/>
    </row>
    <row r="234">
      <c r="J234" s="25"/>
    </row>
    <row r="235">
      <c r="J235" s="25"/>
    </row>
    <row r="236">
      <c r="J236" s="25"/>
    </row>
    <row r="237">
      <c r="J237" s="25"/>
    </row>
    <row r="238">
      <c r="J238" s="25"/>
    </row>
    <row r="239">
      <c r="J239" s="25"/>
    </row>
    <row r="240">
      <c r="J240" s="25"/>
    </row>
    <row r="241">
      <c r="J241" s="25"/>
    </row>
    <row r="242">
      <c r="J242" s="25"/>
    </row>
    <row r="243">
      <c r="J243" s="25"/>
    </row>
    <row r="244">
      <c r="J244" s="25"/>
    </row>
    <row r="245">
      <c r="J245" s="25"/>
    </row>
    <row r="246">
      <c r="J246" s="25"/>
    </row>
    <row r="247">
      <c r="J247" s="25"/>
    </row>
    <row r="248">
      <c r="J248" s="25"/>
    </row>
    <row r="249">
      <c r="J249" s="25"/>
    </row>
    <row r="250">
      <c r="J250" s="25"/>
    </row>
    <row r="251">
      <c r="J251" s="25"/>
    </row>
    <row r="252">
      <c r="J252" s="25"/>
    </row>
    <row r="253">
      <c r="J253" s="25"/>
    </row>
    <row r="254">
      <c r="J254" s="25"/>
    </row>
    <row r="255">
      <c r="J255" s="25"/>
    </row>
    <row r="256">
      <c r="J256" s="25"/>
    </row>
    <row r="257">
      <c r="J257" s="25"/>
    </row>
    <row r="258">
      <c r="J258" s="25"/>
    </row>
    <row r="259">
      <c r="J259" s="25"/>
    </row>
    <row r="260">
      <c r="J260" s="25"/>
    </row>
    <row r="261">
      <c r="J261" s="25"/>
    </row>
    <row r="262">
      <c r="J262" s="25"/>
    </row>
    <row r="263">
      <c r="J263" s="25"/>
    </row>
    <row r="264">
      <c r="J264" s="25"/>
    </row>
    <row r="265">
      <c r="J265" s="25"/>
    </row>
    <row r="266">
      <c r="J266" s="25"/>
    </row>
    <row r="267">
      <c r="J267" s="25"/>
    </row>
    <row r="268">
      <c r="J268" s="25"/>
    </row>
    <row r="269">
      <c r="J269" s="25"/>
    </row>
    <row r="270">
      <c r="J270" s="25"/>
    </row>
    <row r="271">
      <c r="J271" s="25"/>
    </row>
    <row r="272">
      <c r="J272" s="25"/>
    </row>
    <row r="273">
      <c r="J273" s="25"/>
    </row>
    <row r="274">
      <c r="J274" s="25"/>
    </row>
    <row r="275">
      <c r="J275" s="25"/>
    </row>
    <row r="276">
      <c r="J276" s="25"/>
    </row>
    <row r="277">
      <c r="J277" s="25"/>
    </row>
    <row r="278">
      <c r="J278" s="25"/>
    </row>
    <row r="279">
      <c r="J279" s="25"/>
    </row>
    <row r="280">
      <c r="J280" s="25"/>
    </row>
    <row r="281">
      <c r="J281" s="25"/>
    </row>
    <row r="282">
      <c r="J282" s="25"/>
    </row>
    <row r="283">
      <c r="J283" s="25"/>
    </row>
    <row r="284">
      <c r="J284" s="25"/>
    </row>
    <row r="285">
      <c r="J285" s="25"/>
    </row>
    <row r="286">
      <c r="J286" s="25"/>
    </row>
    <row r="287">
      <c r="J287" s="25"/>
    </row>
    <row r="288">
      <c r="J288" s="25"/>
    </row>
    <row r="289">
      <c r="J289" s="25"/>
    </row>
    <row r="290">
      <c r="J290" s="25"/>
    </row>
    <row r="291">
      <c r="J291" s="25"/>
    </row>
    <row r="292">
      <c r="J292" s="25"/>
    </row>
    <row r="293">
      <c r="J293" s="25"/>
    </row>
    <row r="294">
      <c r="J294" s="25"/>
    </row>
    <row r="295">
      <c r="J295" s="25"/>
    </row>
    <row r="296">
      <c r="J296" s="25"/>
    </row>
    <row r="297">
      <c r="J297" s="25"/>
    </row>
    <row r="298">
      <c r="J298" s="25"/>
    </row>
    <row r="299">
      <c r="J299" s="25"/>
    </row>
    <row r="300">
      <c r="J300" s="25"/>
    </row>
    <row r="301">
      <c r="J301" s="25"/>
    </row>
    <row r="302">
      <c r="J302" s="25"/>
    </row>
    <row r="303">
      <c r="J303" s="25"/>
    </row>
    <row r="304">
      <c r="J304" s="25"/>
    </row>
    <row r="305">
      <c r="J305" s="25"/>
    </row>
    <row r="306">
      <c r="J306" s="25"/>
    </row>
    <row r="307">
      <c r="J307" s="25"/>
    </row>
    <row r="308">
      <c r="J308" s="25"/>
    </row>
    <row r="309">
      <c r="J309" s="25"/>
    </row>
    <row r="310">
      <c r="J310" s="25"/>
    </row>
    <row r="311">
      <c r="J311" s="25"/>
    </row>
    <row r="312">
      <c r="J312" s="25"/>
    </row>
    <row r="313">
      <c r="J313" s="25"/>
    </row>
    <row r="314">
      <c r="J314" s="25"/>
    </row>
    <row r="315">
      <c r="J315" s="25"/>
    </row>
    <row r="316">
      <c r="J316" s="25"/>
    </row>
    <row r="317">
      <c r="J317" s="25"/>
    </row>
    <row r="318">
      <c r="J318" s="25"/>
    </row>
    <row r="319">
      <c r="J319" s="25"/>
    </row>
    <row r="320">
      <c r="J320" s="25"/>
    </row>
    <row r="321">
      <c r="J321" s="25"/>
    </row>
    <row r="322">
      <c r="J322" s="25"/>
    </row>
    <row r="323">
      <c r="J323" s="25"/>
    </row>
    <row r="324">
      <c r="J324" s="25"/>
    </row>
    <row r="325">
      <c r="J325" s="25"/>
    </row>
    <row r="326">
      <c r="J326" s="25"/>
    </row>
    <row r="327">
      <c r="J327" s="25"/>
    </row>
    <row r="328">
      <c r="J328" s="25"/>
    </row>
    <row r="329">
      <c r="J329" s="25"/>
    </row>
    <row r="330">
      <c r="J330" s="25"/>
    </row>
    <row r="331">
      <c r="J331" s="25"/>
    </row>
    <row r="332">
      <c r="J332" s="25"/>
    </row>
    <row r="333">
      <c r="J333" s="25"/>
    </row>
    <row r="334">
      <c r="J334" s="25"/>
    </row>
    <row r="335">
      <c r="J335" s="25"/>
    </row>
    <row r="336">
      <c r="J336" s="25"/>
    </row>
    <row r="337">
      <c r="J337" s="25"/>
    </row>
    <row r="338">
      <c r="J338" s="25"/>
    </row>
    <row r="339">
      <c r="J339" s="25"/>
    </row>
    <row r="340">
      <c r="J340" s="25"/>
    </row>
    <row r="341">
      <c r="J341" s="25"/>
    </row>
    <row r="342">
      <c r="J342" s="25"/>
    </row>
    <row r="343">
      <c r="J343" s="25"/>
    </row>
    <row r="344">
      <c r="J344" s="25"/>
    </row>
    <row r="345">
      <c r="J345" s="25"/>
    </row>
    <row r="346">
      <c r="J346" s="25"/>
    </row>
    <row r="347">
      <c r="J347" s="25"/>
    </row>
    <row r="348">
      <c r="J348" s="25"/>
    </row>
    <row r="349">
      <c r="J349" s="25"/>
    </row>
    <row r="350">
      <c r="J350" s="25"/>
    </row>
    <row r="351">
      <c r="J351" s="25"/>
    </row>
    <row r="352">
      <c r="J352" s="25"/>
    </row>
    <row r="353">
      <c r="J353" s="25"/>
    </row>
    <row r="354">
      <c r="J354" s="25"/>
    </row>
    <row r="355">
      <c r="J355" s="25"/>
    </row>
    <row r="356">
      <c r="J356" s="25"/>
    </row>
    <row r="357">
      <c r="J357" s="25"/>
    </row>
    <row r="358">
      <c r="J358" s="25"/>
    </row>
    <row r="359">
      <c r="J359" s="25"/>
    </row>
    <row r="360">
      <c r="J360" s="25"/>
    </row>
    <row r="361">
      <c r="J361" s="25"/>
    </row>
    <row r="362">
      <c r="J362" s="25"/>
    </row>
    <row r="363">
      <c r="J363" s="25"/>
    </row>
    <row r="364">
      <c r="J364" s="25"/>
    </row>
    <row r="365">
      <c r="J365" s="25"/>
    </row>
    <row r="366">
      <c r="J366" s="25"/>
    </row>
    <row r="367">
      <c r="J367" s="25"/>
    </row>
    <row r="368">
      <c r="J368" s="25"/>
    </row>
    <row r="369">
      <c r="J369" s="25"/>
    </row>
    <row r="370">
      <c r="J370" s="25"/>
    </row>
    <row r="371">
      <c r="J371" s="25"/>
    </row>
    <row r="372">
      <c r="J372" s="25"/>
    </row>
    <row r="373">
      <c r="J373" s="25"/>
    </row>
    <row r="374">
      <c r="J374" s="25"/>
    </row>
    <row r="375">
      <c r="J375" s="25"/>
    </row>
    <row r="376">
      <c r="J376" s="25"/>
    </row>
    <row r="377">
      <c r="J377" s="25"/>
    </row>
    <row r="378">
      <c r="J378" s="25"/>
    </row>
    <row r="379">
      <c r="J379" s="25"/>
    </row>
    <row r="380">
      <c r="J380" s="25"/>
    </row>
    <row r="381">
      <c r="J381" s="25"/>
    </row>
    <row r="382">
      <c r="J382" s="25"/>
    </row>
    <row r="383">
      <c r="J383" s="25"/>
    </row>
    <row r="384">
      <c r="J384" s="25"/>
    </row>
    <row r="385">
      <c r="J385" s="25"/>
    </row>
    <row r="386">
      <c r="J386" s="25"/>
    </row>
    <row r="387">
      <c r="J387" s="25"/>
    </row>
    <row r="388">
      <c r="J388" s="25"/>
    </row>
    <row r="389">
      <c r="J389" s="25"/>
    </row>
    <row r="390">
      <c r="J390" s="25"/>
    </row>
    <row r="391">
      <c r="J391" s="25"/>
    </row>
    <row r="392">
      <c r="J392" s="25"/>
    </row>
    <row r="393">
      <c r="J393" s="25"/>
    </row>
    <row r="394">
      <c r="J394" s="25"/>
    </row>
    <row r="395">
      <c r="J395" s="25"/>
    </row>
    <row r="396">
      <c r="J396" s="25"/>
    </row>
    <row r="397">
      <c r="J397" s="25"/>
    </row>
    <row r="398">
      <c r="J398" s="25"/>
    </row>
    <row r="399">
      <c r="J399" s="25"/>
    </row>
    <row r="400">
      <c r="J400" s="25"/>
    </row>
    <row r="401">
      <c r="J401" s="25"/>
    </row>
    <row r="402">
      <c r="J402" s="25"/>
    </row>
    <row r="403">
      <c r="J403" s="25"/>
    </row>
    <row r="404">
      <c r="J404" s="25"/>
    </row>
    <row r="405">
      <c r="J405" s="25"/>
    </row>
    <row r="406">
      <c r="J406" s="25"/>
    </row>
    <row r="407">
      <c r="J407" s="25"/>
    </row>
    <row r="408">
      <c r="J408" s="25"/>
    </row>
    <row r="409">
      <c r="J409" s="25"/>
    </row>
    <row r="410">
      <c r="J410" s="25"/>
    </row>
    <row r="411">
      <c r="J411" s="25"/>
    </row>
    <row r="412">
      <c r="J412" s="25"/>
    </row>
    <row r="413">
      <c r="J413" s="25"/>
    </row>
    <row r="414">
      <c r="J414" s="25"/>
    </row>
    <row r="415">
      <c r="J415" s="25"/>
    </row>
    <row r="416">
      <c r="J416" s="25"/>
    </row>
    <row r="417">
      <c r="J417" s="25"/>
    </row>
    <row r="418">
      <c r="J418" s="25"/>
    </row>
    <row r="419">
      <c r="J419" s="25"/>
    </row>
    <row r="420">
      <c r="J420" s="25"/>
    </row>
    <row r="421">
      <c r="J421" s="25"/>
    </row>
    <row r="422">
      <c r="J422" s="25"/>
    </row>
    <row r="423">
      <c r="J423" s="25"/>
    </row>
    <row r="424">
      <c r="J424" s="25"/>
    </row>
    <row r="425">
      <c r="J425" s="25"/>
    </row>
    <row r="426">
      <c r="J426" s="25"/>
    </row>
    <row r="427">
      <c r="J427" s="25"/>
    </row>
    <row r="428">
      <c r="J428" s="25"/>
    </row>
    <row r="429">
      <c r="J429" s="25"/>
    </row>
    <row r="430">
      <c r="J430" s="25"/>
    </row>
    <row r="431">
      <c r="J431" s="25"/>
    </row>
    <row r="432">
      <c r="J432" s="25"/>
    </row>
    <row r="433">
      <c r="J433" s="25"/>
    </row>
    <row r="434">
      <c r="J434" s="25"/>
    </row>
    <row r="435">
      <c r="J435" s="25"/>
    </row>
    <row r="436">
      <c r="J436" s="25"/>
    </row>
    <row r="437">
      <c r="J437" s="25"/>
    </row>
    <row r="438">
      <c r="J438" s="25"/>
    </row>
    <row r="439">
      <c r="J439" s="25"/>
    </row>
    <row r="440">
      <c r="J440" s="25"/>
    </row>
    <row r="441">
      <c r="J441" s="25"/>
    </row>
    <row r="442">
      <c r="J442" s="25"/>
    </row>
    <row r="443">
      <c r="J443" s="25"/>
    </row>
    <row r="444">
      <c r="J444" s="25"/>
    </row>
    <row r="445">
      <c r="J445" s="25"/>
    </row>
    <row r="446">
      <c r="J446" s="25"/>
    </row>
    <row r="447">
      <c r="J447" s="25"/>
    </row>
    <row r="448">
      <c r="J448" s="25"/>
    </row>
    <row r="449">
      <c r="J449" s="25"/>
    </row>
    <row r="450">
      <c r="J450" s="25"/>
    </row>
    <row r="451">
      <c r="J451" s="25"/>
    </row>
    <row r="452">
      <c r="J452" s="25"/>
    </row>
    <row r="453">
      <c r="J453" s="25"/>
    </row>
    <row r="454">
      <c r="J454" s="25"/>
    </row>
    <row r="455">
      <c r="J455" s="25"/>
    </row>
    <row r="456">
      <c r="J456" s="25"/>
    </row>
    <row r="457">
      <c r="J457" s="25"/>
    </row>
    <row r="458">
      <c r="J458" s="25"/>
    </row>
    <row r="459">
      <c r="J459" s="25"/>
    </row>
    <row r="460">
      <c r="J460" s="25"/>
    </row>
    <row r="461">
      <c r="J461" s="25"/>
    </row>
    <row r="462">
      <c r="J462" s="25"/>
    </row>
    <row r="463">
      <c r="J463" s="25"/>
    </row>
    <row r="464">
      <c r="J464" s="25"/>
    </row>
    <row r="465">
      <c r="J465" s="25"/>
    </row>
    <row r="466">
      <c r="J466" s="25"/>
    </row>
    <row r="467">
      <c r="J467" s="25"/>
    </row>
    <row r="468">
      <c r="J468" s="25"/>
    </row>
    <row r="469">
      <c r="J469" s="25"/>
    </row>
    <row r="470">
      <c r="J470" s="25"/>
    </row>
    <row r="471">
      <c r="J471" s="25"/>
    </row>
    <row r="472">
      <c r="J472" s="25"/>
    </row>
    <row r="473">
      <c r="J473" s="25"/>
    </row>
    <row r="474">
      <c r="J474" s="25"/>
    </row>
    <row r="475">
      <c r="J475" s="25"/>
    </row>
    <row r="476">
      <c r="J476" s="25"/>
    </row>
    <row r="477">
      <c r="J477" s="25"/>
    </row>
    <row r="478">
      <c r="J478" s="25"/>
    </row>
    <row r="479">
      <c r="J479" s="25"/>
    </row>
    <row r="480">
      <c r="J480" s="25"/>
    </row>
    <row r="481">
      <c r="J481" s="25"/>
    </row>
    <row r="482">
      <c r="J482" s="25"/>
    </row>
    <row r="483">
      <c r="J483" s="25"/>
    </row>
    <row r="484">
      <c r="J484" s="25"/>
    </row>
    <row r="485">
      <c r="J485" s="25"/>
    </row>
    <row r="486">
      <c r="J486" s="25"/>
    </row>
    <row r="487">
      <c r="J487" s="25"/>
    </row>
    <row r="488">
      <c r="J488" s="25"/>
    </row>
    <row r="489">
      <c r="J489" s="25"/>
    </row>
    <row r="490">
      <c r="J490" s="25"/>
    </row>
    <row r="491">
      <c r="J491" s="25"/>
    </row>
    <row r="492">
      <c r="J492" s="25"/>
    </row>
    <row r="493">
      <c r="J493" s="25"/>
    </row>
    <row r="494">
      <c r="J494" s="25"/>
    </row>
    <row r="495">
      <c r="J495" s="25"/>
    </row>
    <row r="496">
      <c r="J496" s="25"/>
    </row>
    <row r="497">
      <c r="J497" s="25"/>
    </row>
    <row r="498">
      <c r="J498" s="25"/>
    </row>
    <row r="499">
      <c r="J499" s="25"/>
    </row>
    <row r="500">
      <c r="J500" s="25"/>
    </row>
    <row r="501">
      <c r="J501" s="25"/>
    </row>
    <row r="502">
      <c r="J502" s="25"/>
    </row>
    <row r="503">
      <c r="J503" s="25"/>
    </row>
    <row r="504">
      <c r="J504" s="25"/>
    </row>
    <row r="505">
      <c r="J505" s="25"/>
    </row>
    <row r="506">
      <c r="J506" s="25"/>
    </row>
    <row r="507">
      <c r="J507" s="25"/>
    </row>
    <row r="508">
      <c r="J508" s="25"/>
    </row>
    <row r="509">
      <c r="J509" s="25"/>
    </row>
    <row r="510">
      <c r="J510" s="25"/>
    </row>
    <row r="511">
      <c r="J511" s="25"/>
    </row>
    <row r="512">
      <c r="J512" s="25"/>
    </row>
    <row r="513">
      <c r="J513" s="25"/>
    </row>
    <row r="514">
      <c r="J514" s="25"/>
    </row>
    <row r="515">
      <c r="J515" s="25"/>
    </row>
    <row r="516">
      <c r="J516" s="25"/>
    </row>
    <row r="517">
      <c r="J517" s="25"/>
    </row>
    <row r="518">
      <c r="J518" s="25"/>
    </row>
    <row r="519">
      <c r="J519" s="25"/>
    </row>
    <row r="520">
      <c r="J520" s="25"/>
    </row>
    <row r="521">
      <c r="J521" s="25"/>
    </row>
    <row r="522">
      <c r="J522" s="25"/>
    </row>
    <row r="523">
      <c r="J523" s="25"/>
    </row>
    <row r="524">
      <c r="J524" s="25"/>
    </row>
    <row r="525">
      <c r="J525" s="25"/>
    </row>
    <row r="526">
      <c r="J526" s="25"/>
    </row>
    <row r="527">
      <c r="J527" s="25"/>
    </row>
    <row r="528">
      <c r="J528" s="25"/>
    </row>
    <row r="529">
      <c r="J529" s="25"/>
    </row>
    <row r="530">
      <c r="J530" s="25"/>
    </row>
    <row r="531">
      <c r="J531" s="25"/>
    </row>
    <row r="532">
      <c r="J532" s="25"/>
    </row>
    <row r="533">
      <c r="J533" s="25"/>
    </row>
    <row r="534">
      <c r="J534" s="25"/>
    </row>
    <row r="535">
      <c r="J535" s="25"/>
    </row>
    <row r="536">
      <c r="J536" s="25"/>
    </row>
    <row r="537">
      <c r="J537" s="25"/>
    </row>
    <row r="538">
      <c r="J538" s="25"/>
    </row>
    <row r="539">
      <c r="J539" s="25"/>
    </row>
    <row r="540">
      <c r="J540" s="25"/>
    </row>
    <row r="541">
      <c r="J541" s="25"/>
    </row>
    <row r="542">
      <c r="J542" s="25"/>
    </row>
    <row r="543">
      <c r="J543" s="25"/>
    </row>
    <row r="544">
      <c r="J544" s="25"/>
    </row>
    <row r="545">
      <c r="J545" s="25"/>
    </row>
    <row r="546">
      <c r="J546" s="25"/>
    </row>
    <row r="547">
      <c r="J547" s="25"/>
    </row>
    <row r="548">
      <c r="J548" s="25"/>
    </row>
    <row r="549">
      <c r="J549" s="25"/>
    </row>
    <row r="550">
      <c r="J550" s="25"/>
    </row>
    <row r="551">
      <c r="J551" s="25"/>
    </row>
    <row r="552">
      <c r="J552" s="25"/>
    </row>
    <row r="553">
      <c r="J553" s="25"/>
    </row>
    <row r="554">
      <c r="J554" s="25"/>
    </row>
    <row r="555">
      <c r="J555" s="25"/>
    </row>
    <row r="556">
      <c r="J556" s="25"/>
    </row>
    <row r="557">
      <c r="J557" s="25"/>
    </row>
    <row r="558">
      <c r="J558" s="25"/>
    </row>
    <row r="559">
      <c r="J559" s="25"/>
    </row>
    <row r="560">
      <c r="J560" s="25"/>
    </row>
    <row r="561">
      <c r="J561" s="25"/>
    </row>
    <row r="562">
      <c r="J562" s="25"/>
    </row>
    <row r="563">
      <c r="J563" s="25"/>
    </row>
    <row r="564">
      <c r="J564" s="25"/>
    </row>
    <row r="565">
      <c r="J565" s="25"/>
    </row>
    <row r="566">
      <c r="J566" s="25"/>
    </row>
    <row r="567">
      <c r="J567" s="25"/>
    </row>
    <row r="568">
      <c r="J568" s="25"/>
    </row>
    <row r="569">
      <c r="J569" s="25"/>
    </row>
    <row r="570">
      <c r="J570" s="25"/>
    </row>
    <row r="571">
      <c r="J571" s="25"/>
    </row>
    <row r="572">
      <c r="J572" s="25"/>
    </row>
    <row r="573">
      <c r="J573" s="25"/>
    </row>
    <row r="574">
      <c r="J574" s="25"/>
    </row>
    <row r="575">
      <c r="J575" s="25"/>
    </row>
    <row r="576">
      <c r="J576" s="25"/>
    </row>
    <row r="577">
      <c r="J577" s="25"/>
    </row>
    <row r="578">
      <c r="J578" s="25"/>
    </row>
    <row r="579">
      <c r="J579" s="25"/>
    </row>
    <row r="580">
      <c r="J580" s="25"/>
    </row>
    <row r="581">
      <c r="J581" s="25"/>
    </row>
    <row r="582">
      <c r="J582" s="25"/>
    </row>
    <row r="583">
      <c r="J583" s="25"/>
    </row>
    <row r="584">
      <c r="J584" s="25"/>
    </row>
    <row r="585">
      <c r="J585" s="25"/>
    </row>
    <row r="586">
      <c r="J586" s="25"/>
    </row>
    <row r="587">
      <c r="J587" s="25"/>
    </row>
    <row r="588">
      <c r="J588" s="25"/>
    </row>
    <row r="589">
      <c r="J589" s="25"/>
    </row>
    <row r="590">
      <c r="J590" s="25"/>
    </row>
    <row r="591">
      <c r="J591" s="25"/>
    </row>
    <row r="592">
      <c r="J592" s="25"/>
    </row>
    <row r="593">
      <c r="J593" s="25"/>
    </row>
    <row r="594">
      <c r="J594" s="25"/>
    </row>
    <row r="595">
      <c r="J595" s="25"/>
    </row>
    <row r="596">
      <c r="J596" s="25"/>
    </row>
    <row r="597">
      <c r="J597" s="25"/>
    </row>
    <row r="598">
      <c r="J598" s="25"/>
    </row>
    <row r="599">
      <c r="J599" s="25"/>
    </row>
    <row r="600">
      <c r="J600" s="25"/>
    </row>
    <row r="601">
      <c r="J601" s="25"/>
    </row>
    <row r="602">
      <c r="J602" s="25"/>
    </row>
    <row r="603">
      <c r="J603" s="25"/>
    </row>
    <row r="604">
      <c r="J604" s="25"/>
    </row>
    <row r="605">
      <c r="J605" s="25"/>
    </row>
    <row r="606">
      <c r="J606" s="25"/>
    </row>
    <row r="607">
      <c r="J607" s="25"/>
    </row>
    <row r="608">
      <c r="J608" s="25"/>
    </row>
    <row r="609">
      <c r="J609" s="25"/>
    </row>
    <row r="610">
      <c r="J610" s="25"/>
    </row>
    <row r="611">
      <c r="J611" s="25"/>
    </row>
    <row r="612">
      <c r="J612" s="25"/>
    </row>
    <row r="613">
      <c r="J613" s="25"/>
    </row>
    <row r="614">
      <c r="J614" s="25"/>
    </row>
    <row r="615">
      <c r="J615" s="25"/>
    </row>
    <row r="616">
      <c r="J616" s="25"/>
    </row>
    <row r="617">
      <c r="J617" s="25"/>
    </row>
    <row r="618">
      <c r="J618" s="25"/>
    </row>
    <row r="619">
      <c r="J619" s="25"/>
    </row>
    <row r="620">
      <c r="J620" s="25"/>
    </row>
    <row r="621">
      <c r="J621" s="25"/>
    </row>
    <row r="622">
      <c r="J622" s="25"/>
    </row>
    <row r="623">
      <c r="J623" s="25"/>
    </row>
    <row r="624">
      <c r="J624" s="25"/>
    </row>
    <row r="625">
      <c r="J625" s="25"/>
    </row>
    <row r="626">
      <c r="J626" s="25"/>
    </row>
    <row r="627">
      <c r="J627" s="25"/>
    </row>
    <row r="628">
      <c r="J628" s="25"/>
    </row>
    <row r="629">
      <c r="J629" s="25"/>
    </row>
    <row r="630">
      <c r="J630" s="25"/>
    </row>
    <row r="631">
      <c r="J631" s="25"/>
    </row>
    <row r="632">
      <c r="J632" s="25"/>
    </row>
    <row r="633">
      <c r="J633" s="25"/>
    </row>
    <row r="634">
      <c r="J634" s="25"/>
    </row>
    <row r="635">
      <c r="J635" s="25"/>
    </row>
    <row r="636">
      <c r="J636" s="25"/>
    </row>
    <row r="637">
      <c r="J637" s="25"/>
    </row>
    <row r="638">
      <c r="J638" s="25"/>
    </row>
    <row r="639">
      <c r="J639" s="25"/>
    </row>
    <row r="640">
      <c r="J640" s="25"/>
    </row>
    <row r="641">
      <c r="J641" s="25"/>
    </row>
    <row r="642">
      <c r="J642" s="25"/>
    </row>
    <row r="643">
      <c r="J643" s="25"/>
    </row>
    <row r="644">
      <c r="J644" s="25"/>
    </row>
    <row r="645">
      <c r="J645" s="25"/>
    </row>
    <row r="646">
      <c r="J646" s="25"/>
    </row>
    <row r="647">
      <c r="J647" s="25"/>
    </row>
    <row r="648">
      <c r="J648" s="25"/>
    </row>
    <row r="649">
      <c r="J649" s="25"/>
    </row>
    <row r="650">
      <c r="J650" s="25"/>
    </row>
    <row r="651">
      <c r="J651" s="25"/>
    </row>
    <row r="652">
      <c r="J652" s="25"/>
    </row>
    <row r="653">
      <c r="J653" s="25"/>
    </row>
    <row r="654">
      <c r="J654" s="25"/>
    </row>
    <row r="655">
      <c r="J655" s="25"/>
    </row>
    <row r="656">
      <c r="J656" s="25"/>
    </row>
    <row r="657">
      <c r="J657" s="25"/>
    </row>
    <row r="658">
      <c r="J658" s="25"/>
    </row>
    <row r="659">
      <c r="J659" s="25"/>
    </row>
    <row r="660">
      <c r="J660" s="25"/>
    </row>
    <row r="661">
      <c r="J661" s="25"/>
    </row>
    <row r="662">
      <c r="J662" s="25"/>
    </row>
    <row r="663">
      <c r="J663" s="25"/>
    </row>
    <row r="664">
      <c r="J664" s="25"/>
    </row>
    <row r="665">
      <c r="J665" s="25"/>
    </row>
    <row r="666">
      <c r="J666" s="25"/>
    </row>
    <row r="667">
      <c r="J667" s="25"/>
    </row>
    <row r="668">
      <c r="J668" s="25"/>
    </row>
    <row r="669">
      <c r="J669" s="25"/>
    </row>
    <row r="670">
      <c r="J670" s="25"/>
    </row>
    <row r="671">
      <c r="J671" s="25"/>
    </row>
    <row r="672">
      <c r="J672" s="25"/>
    </row>
    <row r="673">
      <c r="J673" s="25"/>
    </row>
    <row r="674">
      <c r="J674" s="25"/>
    </row>
    <row r="675">
      <c r="J675" s="25"/>
    </row>
    <row r="676">
      <c r="J676" s="25"/>
    </row>
    <row r="677">
      <c r="J677" s="25"/>
    </row>
    <row r="678">
      <c r="J678" s="25"/>
    </row>
    <row r="679">
      <c r="J679" s="25"/>
    </row>
    <row r="680">
      <c r="J680" s="25"/>
    </row>
    <row r="681">
      <c r="J681" s="25"/>
    </row>
    <row r="682">
      <c r="J682" s="25"/>
    </row>
    <row r="683">
      <c r="J683" s="25"/>
    </row>
    <row r="684">
      <c r="J684" s="25"/>
    </row>
    <row r="685">
      <c r="J685" s="25"/>
    </row>
    <row r="686">
      <c r="J686" s="25"/>
    </row>
    <row r="687">
      <c r="J687" s="25"/>
    </row>
    <row r="688">
      <c r="J688" s="25"/>
    </row>
    <row r="689">
      <c r="J689" s="25"/>
    </row>
    <row r="690">
      <c r="J690" s="25"/>
    </row>
    <row r="691">
      <c r="J691" s="25"/>
    </row>
    <row r="692">
      <c r="J692" s="25"/>
    </row>
    <row r="693">
      <c r="J693" s="25"/>
    </row>
    <row r="694">
      <c r="J694" s="25"/>
    </row>
    <row r="695">
      <c r="J695" s="25"/>
    </row>
    <row r="696">
      <c r="J696" s="25"/>
    </row>
    <row r="697">
      <c r="J697" s="25"/>
    </row>
    <row r="698">
      <c r="J698" s="25"/>
    </row>
    <row r="699">
      <c r="J699" s="25"/>
    </row>
    <row r="700">
      <c r="J700" s="25"/>
    </row>
    <row r="701">
      <c r="J701" s="25"/>
    </row>
    <row r="702">
      <c r="J702" s="25"/>
    </row>
    <row r="703">
      <c r="J703" s="25"/>
    </row>
    <row r="704">
      <c r="J704" s="25"/>
    </row>
    <row r="705">
      <c r="J705" s="25"/>
    </row>
    <row r="706">
      <c r="J706" s="25"/>
    </row>
    <row r="707">
      <c r="J707" s="25"/>
    </row>
    <row r="708">
      <c r="J708" s="25"/>
    </row>
    <row r="709">
      <c r="J709" s="25"/>
    </row>
    <row r="710">
      <c r="J710" s="25"/>
    </row>
    <row r="711">
      <c r="J711" s="25"/>
    </row>
    <row r="712">
      <c r="J712" s="25"/>
    </row>
    <row r="713">
      <c r="J713" s="25"/>
    </row>
    <row r="714">
      <c r="J714" s="25"/>
    </row>
    <row r="715">
      <c r="J715" s="25"/>
    </row>
    <row r="716">
      <c r="J716" s="25"/>
    </row>
    <row r="717">
      <c r="J717" s="25"/>
    </row>
    <row r="718">
      <c r="J718" s="25"/>
    </row>
    <row r="719">
      <c r="J719" s="25"/>
    </row>
    <row r="720">
      <c r="J720" s="25"/>
    </row>
    <row r="721">
      <c r="J721" s="25"/>
    </row>
    <row r="722">
      <c r="J722" s="25"/>
    </row>
    <row r="723">
      <c r="J723" s="25"/>
    </row>
    <row r="724">
      <c r="J724" s="25"/>
    </row>
    <row r="725">
      <c r="J725" s="25"/>
    </row>
    <row r="726">
      <c r="J726" s="25"/>
    </row>
    <row r="727">
      <c r="J727" s="25"/>
    </row>
    <row r="728">
      <c r="J728" s="25"/>
    </row>
    <row r="729">
      <c r="J729" s="25"/>
    </row>
    <row r="730">
      <c r="J730" s="25"/>
    </row>
    <row r="731">
      <c r="J731" s="25"/>
    </row>
    <row r="732">
      <c r="J732" s="25"/>
    </row>
    <row r="733">
      <c r="J733" s="25"/>
    </row>
    <row r="734">
      <c r="J734" s="25"/>
    </row>
    <row r="735">
      <c r="J735" s="25"/>
    </row>
    <row r="736">
      <c r="J736" s="25"/>
    </row>
    <row r="737">
      <c r="J737" s="25"/>
    </row>
    <row r="738">
      <c r="J738" s="25"/>
    </row>
    <row r="739">
      <c r="J739" s="25"/>
    </row>
    <row r="740">
      <c r="J740" s="25"/>
    </row>
    <row r="741">
      <c r="J741" s="25"/>
    </row>
    <row r="742">
      <c r="J742" s="25"/>
    </row>
    <row r="743">
      <c r="J743" s="25"/>
    </row>
    <row r="744">
      <c r="J744" s="25"/>
    </row>
    <row r="745">
      <c r="J745" s="25"/>
    </row>
    <row r="746">
      <c r="J746" s="25"/>
    </row>
    <row r="747">
      <c r="J747" s="25"/>
    </row>
    <row r="748">
      <c r="J748" s="25"/>
    </row>
    <row r="749">
      <c r="J749" s="25"/>
    </row>
    <row r="750">
      <c r="J750" s="25"/>
    </row>
    <row r="751">
      <c r="J751" s="25"/>
    </row>
    <row r="752">
      <c r="J752" s="25"/>
    </row>
    <row r="753">
      <c r="J753" s="25"/>
    </row>
    <row r="754">
      <c r="J754" s="25"/>
    </row>
    <row r="755">
      <c r="J755" s="25"/>
    </row>
    <row r="756">
      <c r="J756" s="25"/>
    </row>
    <row r="757">
      <c r="J757" s="25"/>
    </row>
    <row r="758">
      <c r="J758" s="25"/>
    </row>
    <row r="759">
      <c r="J759" s="25"/>
    </row>
    <row r="760">
      <c r="J760" s="25"/>
    </row>
    <row r="761">
      <c r="J761" s="25"/>
    </row>
    <row r="762">
      <c r="J762" s="25"/>
    </row>
    <row r="763">
      <c r="J763" s="25"/>
    </row>
    <row r="764">
      <c r="J764" s="25"/>
    </row>
    <row r="765">
      <c r="J765" s="25"/>
    </row>
    <row r="766">
      <c r="J766" s="25"/>
    </row>
    <row r="767">
      <c r="J767" s="25"/>
    </row>
    <row r="768">
      <c r="J768" s="25"/>
    </row>
    <row r="769">
      <c r="J769" s="25"/>
    </row>
    <row r="770">
      <c r="J770" s="25"/>
    </row>
    <row r="771">
      <c r="J771" s="25"/>
    </row>
    <row r="772">
      <c r="J772" s="25"/>
    </row>
    <row r="773">
      <c r="J773" s="25"/>
    </row>
    <row r="774">
      <c r="J774" s="25"/>
    </row>
    <row r="775">
      <c r="J775" s="25"/>
    </row>
    <row r="776">
      <c r="J776" s="25"/>
    </row>
    <row r="777">
      <c r="J777" s="25"/>
    </row>
    <row r="778">
      <c r="J778" s="25"/>
    </row>
    <row r="779">
      <c r="J779" s="25"/>
    </row>
    <row r="780">
      <c r="J780" s="25"/>
    </row>
    <row r="781">
      <c r="J781" s="25"/>
    </row>
    <row r="782">
      <c r="J782" s="25"/>
    </row>
    <row r="783">
      <c r="J783" s="25"/>
    </row>
    <row r="784">
      <c r="J784" s="25"/>
    </row>
    <row r="785">
      <c r="J785" s="25"/>
    </row>
    <row r="786">
      <c r="J786" s="25"/>
    </row>
    <row r="787">
      <c r="J787" s="25"/>
    </row>
    <row r="788">
      <c r="J788" s="25"/>
    </row>
    <row r="789">
      <c r="J789" s="25"/>
    </row>
    <row r="790">
      <c r="J790" s="25"/>
    </row>
    <row r="791">
      <c r="J791" s="25"/>
    </row>
    <row r="792">
      <c r="J792" s="25"/>
    </row>
    <row r="793">
      <c r="J793" s="25"/>
    </row>
    <row r="794">
      <c r="J794" s="25"/>
    </row>
    <row r="795">
      <c r="J795" s="25"/>
    </row>
    <row r="796">
      <c r="J796" s="25"/>
    </row>
    <row r="797">
      <c r="J797" s="25"/>
    </row>
    <row r="798">
      <c r="J798" s="25"/>
    </row>
    <row r="799">
      <c r="J799" s="25"/>
    </row>
    <row r="800">
      <c r="J800" s="25"/>
    </row>
    <row r="801">
      <c r="J801" s="25"/>
    </row>
    <row r="802">
      <c r="J802" s="25"/>
    </row>
    <row r="803">
      <c r="J803" s="25"/>
    </row>
    <row r="804">
      <c r="J804" s="25"/>
    </row>
    <row r="805">
      <c r="J805" s="25"/>
    </row>
    <row r="806">
      <c r="J806" s="25"/>
    </row>
    <row r="807">
      <c r="J807" s="25"/>
    </row>
    <row r="808">
      <c r="J808" s="25"/>
    </row>
    <row r="809">
      <c r="J809" s="25"/>
    </row>
    <row r="810">
      <c r="J810" s="25"/>
    </row>
    <row r="811">
      <c r="J811" s="25"/>
    </row>
    <row r="812">
      <c r="J812" s="25"/>
    </row>
    <row r="813">
      <c r="J813" s="25"/>
    </row>
    <row r="814">
      <c r="J814" s="25"/>
    </row>
    <row r="815">
      <c r="J815" s="25"/>
    </row>
    <row r="816">
      <c r="J816" s="25"/>
    </row>
    <row r="817">
      <c r="J817" s="25"/>
    </row>
    <row r="818">
      <c r="J818" s="25"/>
    </row>
    <row r="819">
      <c r="J819" s="25"/>
    </row>
    <row r="820">
      <c r="J820" s="25"/>
    </row>
    <row r="821">
      <c r="J821" s="25"/>
    </row>
    <row r="822">
      <c r="J822" s="25"/>
    </row>
    <row r="823">
      <c r="J823" s="25"/>
    </row>
    <row r="824">
      <c r="J824" s="25"/>
    </row>
    <row r="825">
      <c r="J825" s="25"/>
    </row>
    <row r="826">
      <c r="J826" s="25"/>
    </row>
    <row r="827">
      <c r="J827" s="25"/>
    </row>
    <row r="828">
      <c r="J828" s="25"/>
    </row>
    <row r="829">
      <c r="J829" s="25"/>
    </row>
    <row r="830">
      <c r="J830" s="25"/>
    </row>
    <row r="831">
      <c r="J831" s="25"/>
    </row>
    <row r="832">
      <c r="J832" s="25"/>
    </row>
    <row r="833">
      <c r="J833" s="25"/>
    </row>
    <row r="834">
      <c r="J834" s="25"/>
    </row>
    <row r="835">
      <c r="J835" s="25"/>
    </row>
    <row r="836">
      <c r="J836" s="25"/>
    </row>
    <row r="837">
      <c r="J837" s="25"/>
    </row>
    <row r="838">
      <c r="J838" s="25"/>
    </row>
    <row r="839">
      <c r="J839" s="25"/>
    </row>
    <row r="840">
      <c r="J840" s="25"/>
    </row>
    <row r="841">
      <c r="J841" s="25"/>
    </row>
    <row r="842">
      <c r="J842" s="25"/>
    </row>
    <row r="843">
      <c r="J843" s="25"/>
    </row>
    <row r="844">
      <c r="J844" s="25"/>
    </row>
    <row r="845">
      <c r="J845" s="25"/>
    </row>
    <row r="846">
      <c r="J846" s="25"/>
    </row>
    <row r="847">
      <c r="J847" s="25"/>
    </row>
    <row r="848">
      <c r="J848" s="25"/>
    </row>
    <row r="849">
      <c r="J849" s="25"/>
    </row>
    <row r="850">
      <c r="J850" s="25"/>
    </row>
    <row r="851">
      <c r="J851" s="25"/>
    </row>
    <row r="852">
      <c r="J852" s="25"/>
    </row>
    <row r="853">
      <c r="J853" s="25"/>
    </row>
    <row r="854">
      <c r="J854" s="25"/>
    </row>
    <row r="855">
      <c r="J855" s="25"/>
    </row>
    <row r="856">
      <c r="J856" s="25"/>
    </row>
    <row r="857">
      <c r="J857" s="25"/>
    </row>
    <row r="858">
      <c r="J858" s="25"/>
    </row>
    <row r="859">
      <c r="J859" s="25"/>
    </row>
    <row r="860">
      <c r="J860" s="25"/>
    </row>
    <row r="861">
      <c r="J861" s="25"/>
    </row>
    <row r="862">
      <c r="J862" s="25"/>
    </row>
    <row r="863">
      <c r="J863" s="25"/>
    </row>
    <row r="864">
      <c r="J864" s="25"/>
    </row>
    <row r="865">
      <c r="J865" s="25"/>
    </row>
    <row r="866">
      <c r="J866" s="25"/>
    </row>
    <row r="867">
      <c r="J867" s="25"/>
    </row>
    <row r="868">
      <c r="J868" s="25"/>
    </row>
    <row r="869">
      <c r="J869" s="25"/>
    </row>
    <row r="870">
      <c r="J870" s="25"/>
    </row>
    <row r="871">
      <c r="J871" s="25"/>
    </row>
    <row r="872">
      <c r="J872" s="25"/>
    </row>
    <row r="873">
      <c r="J873" s="25"/>
    </row>
    <row r="874">
      <c r="J874" s="25"/>
    </row>
    <row r="875">
      <c r="J875" s="25"/>
    </row>
    <row r="876">
      <c r="J876" s="25"/>
    </row>
    <row r="877">
      <c r="J877" s="25"/>
    </row>
    <row r="878">
      <c r="J878" s="25"/>
    </row>
    <row r="879">
      <c r="J879" s="25"/>
    </row>
    <row r="880">
      <c r="J880" s="25"/>
    </row>
    <row r="881">
      <c r="J881" s="25"/>
    </row>
    <row r="882">
      <c r="J882" s="25"/>
    </row>
    <row r="883">
      <c r="J883" s="25"/>
    </row>
    <row r="884">
      <c r="J884" s="25"/>
    </row>
    <row r="885">
      <c r="J885" s="25"/>
    </row>
    <row r="886">
      <c r="J886" s="25"/>
    </row>
    <row r="887">
      <c r="J887" s="25"/>
    </row>
    <row r="888">
      <c r="J888" s="25"/>
    </row>
    <row r="889">
      <c r="J889" s="25"/>
    </row>
    <row r="890">
      <c r="J890" s="25"/>
    </row>
    <row r="891">
      <c r="J891" s="25"/>
    </row>
    <row r="892">
      <c r="J892" s="25"/>
    </row>
    <row r="893">
      <c r="J893" s="25"/>
    </row>
    <row r="894">
      <c r="J894" s="25"/>
    </row>
    <row r="895">
      <c r="J895" s="25"/>
    </row>
    <row r="896">
      <c r="J896" s="25"/>
    </row>
    <row r="897">
      <c r="J897" s="25"/>
    </row>
    <row r="898">
      <c r="J898" s="25"/>
    </row>
    <row r="899">
      <c r="J899" s="25"/>
    </row>
    <row r="900">
      <c r="J900" s="25"/>
    </row>
    <row r="901">
      <c r="J901" s="25"/>
    </row>
    <row r="902">
      <c r="J902" s="25"/>
    </row>
    <row r="903">
      <c r="J903" s="25"/>
    </row>
    <row r="904">
      <c r="J904" s="25"/>
    </row>
    <row r="905">
      <c r="J905" s="25"/>
    </row>
    <row r="906">
      <c r="J906" s="25"/>
    </row>
    <row r="907">
      <c r="J907" s="25"/>
    </row>
    <row r="908">
      <c r="J908" s="25"/>
    </row>
    <row r="909">
      <c r="J909" s="25"/>
    </row>
    <row r="910">
      <c r="J910" s="25"/>
    </row>
    <row r="911">
      <c r="J911" s="25"/>
    </row>
    <row r="912">
      <c r="J912" s="25"/>
    </row>
    <row r="913">
      <c r="J913" s="25"/>
    </row>
    <row r="914">
      <c r="J914" s="25"/>
    </row>
    <row r="915">
      <c r="J915" s="25"/>
    </row>
    <row r="916">
      <c r="J916" s="25"/>
    </row>
    <row r="917">
      <c r="J917" s="25"/>
    </row>
    <row r="918">
      <c r="J918" s="25"/>
    </row>
    <row r="919">
      <c r="J919" s="25"/>
    </row>
    <row r="920">
      <c r="J920" s="25"/>
    </row>
    <row r="921">
      <c r="J921" s="25"/>
    </row>
    <row r="922">
      <c r="J922" s="25"/>
    </row>
    <row r="923">
      <c r="J923" s="25"/>
    </row>
    <row r="924">
      <c r="J924" s="25"/>
    </row>
    <row r="925">
      <c r="J925" s="25"/>
    </row>
    <row r="926">
      <c r="J926" s="25"/>
    </row>
    <row r="927">
      <c r="J927" s="25"/>
    </row>
    <row r="928">
      <c r="J928" s="25"/>
    </row>
    <row r="929">
      <c r="J929" s="25"/>
    </row>
    <row r="930">
      <c r="J930" s="25"/>
    </row>
    <row r="931">
      <c r="J931" s="25"/>
    </row>
    <row r="932">
      <c r="J932" s="25"/>
    </row>
    <row r="933">
      <c r="J933" s="25"/>
    </row>
    <row r="934">
      <c r="J934" s="25"/>
    </row>
    <row r="935">
      <c r="J935" s="25"/>
    </row>
    <row r="936">
      <c r="J936" s="25"/>
    </row>
    <row r="937">
      <c r="J937" s="25"/>
    </row>
    <row r="938">
      <c r="J938" s="25"/>
    </row>
    <row r="939">
      <c r="J939" s="25"/>
    </row>
    <row r="940">
      <c r="J940" s="25"/>
    </row>
    <row r="941">
      <c r="J941" s="25"/>
    </row>
    <row r="942">
      <c r="J942" s="25"/>
    </row>
    <row r="943">
      <c r="J943" s="25"/>
    </row>
    <row r="944">
      <c r="J944" s="25"/>
    </row>
    <row r="945">
      <c r="J945" s="25"/>
    </row>
    <row r="946">
      <c r="J946" s="25"/>
    </row>
    <row r="947">
      <c r="J947" s="25"/>
    </row>
    <row r="948">
      <c r="J948" s="25"/>
    </row>
    <row r="949">
      <c r="J949" s="25"/>
    </row>
    <row r="950">
      <c r="J950" s="25"/>
    </row>
    <row r="951">
      <c r="J951" s="25"/>
    </row>
    <row r="952">
      <c r="J952" s="25"/>
    </row>
    <row r="953">
      <c r="J953" s="25"/>
    </row>
    <row r="954">
      <c r="J954" s="25"/>
    </row>
    <row r="955">
      <c r="J955" s="25"/>
    </row>
    <row r="956">
      <c r="J956" s="25"/>
    </row>
    <row r="957">
      <c r="J957" s="25"/>
    </row>
    <row r="958">
      <c r="J958" s="25"/>
    </row>
    <row r="959">
      <c r="J959" s="25"/>
    </row>
    <row r="960">
      <c r="J960" s="25"/>
    </row>
    <row r="961">
      <c r="J961" s="25"/>
    </row>
    <row r="962">
      <c r="J962" s="25"/>
    </row>
    <row r="963">
      <c r="J963" s="25"/>
    </row>
    <row r="964">
      <c r="J964" s="25"/>
    </row>
    <row r="965">
      <c r="J965" s="25"/>
    </row>
    <row r="966">
      <c r="J966" s="25"/>
    </row>
    <row r="967">
      <c r="J967" s="25"/>
    </row>
    <row r="968">
      <c r="J968" s="25"/>
    </row>
    <row r="969">
      <c r="J969" s="25"/>
    </row>
    <row r="970">
      <c r="J970" s="25"/>
    </row>
    <row r="971">
      <c r="J971" s="25"/>
    </row>
    <row r="972">
      <c r="J972" s="25"/>
    </row>
    <row r="973">
      <c r="J973" s="25"/>
    </row>
    <row r="974">
      <c r="J974" s="25"/>
    </row>
    <row r="975">
      <c r="J975" s="25"/>
    </row>
    <row r="976">
      <c r="J976" s="25"/>
    </row>
    <row r="977">
      <c r="J977" s="25"/>
    </row>
    <row r="978">
      <c r="J978" s="25"/>
    </row>
    <row r="979">
      <c r="J979" s="25"/>
    </row>
    <row r="980">
      <c r="J980" s="25"/>
    </row>
    <row r="981">
      <c r="J981" s="25"/>
    </row>
    <row r="982">
      <c r="J982" s="25"/>
    </row>
    <row r="983">
      <c r="J983" s="25"/>
    </row>
    <row r="984">
      <c r="J984" s="25"/>
    </row>
    <row r="985">
      <c r="J985" s="25"/>
    </row>
    <row r="986">
      <c r="J986" s="25"/>
    </row>
    <row r="987">
      <c r="J987" s="25"/>
    </row>
    <row r="988">
      <c r="J988" s="25"/>
    </row>
    <row r="989">
      <c r="J989" s="25"/>
    </row>
    <row r="990">
      <c r="J990" s="25"/>
    </row>
    <row r="991">
      <c r="J991" s="25"/>
    </row>
    <row r="992">
      <c r="J992" s="25"/>
    </row>
    <row r="993">
      <c r="J993" s="25"/>
    </row>
    <row r="994">
      <c r="J994" s="25"/>
    </row>
    <row r="995">
      <c r="J995" s="25"/>
    </row>
    <row r="996">
      <c r="J996" s="25"/>
    </row>
    <row r="997">
      <c r="J997" s="25"/>
    </row>
    <row r="998">
      <c r="J998" s="25"/>
    </row>
    <row r="999">
      <c r="J999" s="25"/>
    </row>
    <row r="1000">
      <c r="J1000" s="25"/>
    </row>
    <row r="1001">
      <c r="J1001" s="25"/>
    </row>
    <row r="1002">
      <c r="J1002" s="25"/>
    </row>
    <row r="1003">
      <c r="J1003" s="25"/>
    </row>
    <row r="1004">
      <c r="J1004" s="25"/>
    </row>
    <row r="1005">
      <c r="J1005" s="25"/>
    </row>
    <row r="1006">
      <c r="J1006" s="25"/>
    </row>
    <row r="1007">
      <c r="J1007" s="25"/>
    </row>
  </sheetData>
  <mergeCells count="18">
    <mergeCell ref="J11:J12"/>
    <mergeCell ref="J14:J16"/>
    <mergeCell ref="J20:J21"/>
    <mergeCell ref="I57:I67"/>
    <mergeCell ref="C6:C8"/>
    <mergeCell ref="C35:C38"/>
    <mergeCell ref="D35:D38"/>
    <mergeCell ref="E35:E38"/>
    <mergeCell ref="F35:F38"/>
    <mergeCell ref="G35:G38"/>
    <mergeCell ref="H36:H39"/>
    <mergeCell ref="D6:D8"/>
    <mergeCell ref="E6:E8"/>
    <mergeCell ref="F6:F8"/>
    <mergeCell ref="G6:G8"/>
    <mergeCell ref="A11:A12"/>
    <mergeCell ref="A14:A16"/>
    <mergeCell ref="A20:A2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9.0"/>
    <col customWidth="1" min="2" max="4" width="8.86"/>
    <col customWidth="1" min="5" max="5" width="7.43"/>
    <col customWidth="1" min="6" max="6" width="8.14"/>
    <col customWidth="1" min="7" max="7" width="31.71"/>
    <col customWidth="1" min="8" max="10" width="9.43"/>
    <col customWidth="1" min="11" max="11" width="7.43"/>
    <col customWidth="1" min="12" max="12" width="5.86"/>
  </cols>
  <sheetData>
    <row r="1">
      <c r="A1" s="2" t="s">
        <v>24</v>
      </c>
      <c r="B1" s="2" t="s">
        <v>25</v>
      </c>
      <c r="C1" s="2" t="s">
        <v>26</v>
      </c>
      <c r="D1" s="2" t="s">
        <v>27</v>
      </c>
      <c r="E1" s="2" t="s">
        <v>18</v>
      </c>
      <c r="F1" s="2" t="s">
        <v>20</v>
      </c>
    </row>
    <row r="2">
      <c r="A2" s="52" t="s">
        <v>28</v>
      </c>
      <c r="B2" s="53">
        <f t="shared" ref="B2:F2" si="1">sum(B3:B6)</f>
        <v>11</v>
      </c>
      <c r="C2" s="53">
        <f t="shared" si="1"/>
        <v>22</v>
      </c>
      <c r="D2" s="53">
        <f t="shared" si="1"/>
        <v>24</v>
      </c>
      <c r="E2" s="53">
        <f t="shared" si="1"/>
        <v>17</v>
      </c>
      <c r="F2" s="53">
        <f t="shared" si="1"/>
        <v>74</v>
      </c>
    </row>
    <row r="3">
      <c r="A3" s="54" t="s">
        <v>32</v>
      </c>
      <c r="B3" s="55">
        <v>5.0</v>
      </c>
      <c r="C3" s="55">
        <v>6.0</v>
      </c>
      <c r="D3" s="55">
        <v>8.0</v>
      </c>
      <c r="E3" s="55">
        <v>4.0</v>
      </c>
      <c r="F3" s="56">
        <f t="shared" ref="F3:F4" si="2">sum(B3:E3)</f>
        <v>23</v>
      </c>
    </row>
    <row r="4">
      <c r="A4" s="54" t="s">
        <v>33</v>
      </c>
      <c r="B4" s="57">
        <v>6.0</v>
      </c>
      <c r="C4" s="57">
        <v>16.0</v>
      </c>
      <c r="D4" s="57">
        <v>16.0</v>
      </c>
      <c r="E4" s="57">
        <v>13.0</v>
      </c>
      <c r="F4" s="58">
        <f t="shared" si="2"/>
        <v>51</v>
      </c>
    </row>
    <row r="5">
      <c r="A5" s="54" t="s">
        <v>106</v>
      </c>
      <c r="B5" s="32"/>
      <c r="C5" s="32"/>
      <c r="D5" s="32"/>
      <c r="E5" s="32"/>
      <c r="F5" s="32"/>
    </row>
    <row r="6">
      <c r="A6" s="54" t="s">
        <v>107</v>
      </c>
      <c r="B6" s="34"/>
      <c r="C6" s="34"/>
      <c r="D6" s="34"/>
      <c r="E6" s="34"/>
      <c r="F6" s="34"/>
    </row>
    <row r="7">
      <c r="A7" s="59" t="s">
        <v>38</v>
      </c>
      <c r="B7" s="60">
        <f t="shared" ref="B7:F7" si="3">SUM(B8:B13)</f>
        <v>7</v>
      </c>
      <c r="C7" s="60">
        <f t="shared" si="3"/>
        <v>19</v>
      </c>
      <c r="D7" s="60">
        <f t="shared" si="3"/>
        <v>22</v>
      </c>
      <c r="E7" s="60">
        <f t="shared" si="3"/>
        <v>37</v>
      </c>
      <c r="F7" s="60">
        <f t="shared" si="3"/>
        <v>85</v>
      </c>
    </row>
    <row r="8">
      <c r="A8" s="54" t="s">
        <v>39</v>
      </c>
      <c r="B8" s="55">
        <v>1.0</v>
      </c>
      <c r="C8" s="55">
        <v>2.0</v>
      </c>
      <c r="D8" s="55">
        <v>2.0</v>
      </c>
      <c r="E8" s="55">
        <v>4.0</v>
      </c>
      <c r="F8" s="56">
        <f t="shared" ref="F8:F13" si="4">sum(B8:E8)</f>
        <v>9</v>
      </c>
    </row>
    <row r="9">
      <c r="A9" s="54" t="s">
        <v>40</v>
      </c>
      <c r="B9" s="55">
        <v>2.0</v>
      </c>
      <c r="C9" s="55">
        <v>4.0</v>
      </c>
      <c r="D9" s="55">
        <v>4.0</v>
      </c>
      <c r="E9" s="55">
        <v>8.0</v>
      </c>
      <c r="F9" s="56">
        <f t="shared" si="4"/>
        <v>18</v>
      </c>
    </row>
    <row r="10">
      <c r="A10" s="54" t="s">
        <v>41</v>
      </c>
      <c r="B10" s="55">
        <v>1.0</v>
      </c>
      <c r="C10" s="55">
        <v>3.0</v>
      </c>
      <c r="D10" s="55">
        <v>2.0</v>
      </c>
      <c r="E10" s="55">
        <v>3.0</v>
      </c>
      <c r="F10" s="56">
        <f t="shared" si="4"/>
        <v>9</v>
      </c>
    </row>
    <row r="11">
      <c r="A11" s="54" t="s">
        <v>42</v>
      </c>
      <c r="B11" s="55">
        <v>0.0</v>
      </c>
      <c r="C11" s="55">
        <v>2.0</v>
      </c>
      <c r="D11" s="55">
        <v>2.0</v>
      </c>
      <c r="E11" s="55">
        <v>4.0</v>
      </c>
      <c r="F11" s="56">
        <f t="shared" si="4"/>
        <v>8</v>
      </c>
    </row>
    <row r="12">
      <c r="A12" s="54" t="s">
        <v>43</v>
      </c>
      <c r="B12" s="55">
        <v>2.0</v>
      </c>
      <c r="C12" s="55">
        <v>6.0</v>
      </c>
      <c r="D12" s="55">
        <v>6.0</v>
      </c>
      <c r="E12" s="55">
        <v>12.0</v>
      </c>
      <c r="F12" s="56">
        <f t="shared" si="4"/>
        <v>26</v>
      </c>
    </row>
    <row r="13">
      <c r="A13" s="54" t="s">
        <v>44</v>
      </c>
      <c r="B13" s="55">
        <v>1.0</v>
      </c>
      <c r="C13" s="55">
        <v>2.0</v>
      </c>
      <c r="D13" s="55">
        <v>6.0</v>
      </c>
      <c r="E13" s="55">
        <v>6.0</v>
      </c>
      <c r="F13" s="56">
        <f t="shared" si="4"/>
        <v>15</v>
      </c>
    </row>
    <row r="14">
      <c r="A14" s="59" t="s">
        <v>46</v>
      </c>
      <c r="B14" s="60">
        <f t="shared" ref="B14:F14" si="5">SUM(B15:B18)</f>
        <v>8</v>
      </c>
      <c r="C14" s="60">
        <f t="shared" si="5"/>
        <v>16</v>
      </c>
      <c r="D14" s="60">
        <f t="shared" si="5"/>
        <v>16</v>
      </c>
      <c r="E14" s="60">
        <f t="shared" si="5"/>
        <v>28</v>
      </c>
      <c r="F14" s="60">
        <f t="shared" si="5"/>
        <v>68</v>
      </c>
    </row>
    <row r="15">
      <c r="A15" s="54" t="s">
        <v>47</v>
      </c>
      <c r="B15" s="55">
        <v>3.0</v>
      </c>
      <c r="C15" s="55">
        <v>6.0</v>
      </c>
      <c r="D15" s="55">
        <v>6.0</v>
      </c>
      <c r="E15" s="55">
        <v>14.0</v>
      </c>
      <c r="F15" s="56">
        <f t="shared" ref="F15:F18" si="6">sum(B15:E15)</f>
        <v>29</v>
      </c>
    </row>
    <row r="16">
      <c r="A16" s="54" t="s">
        <v>48</v>
      </c>
      <c r="B16" s="55">
        <v>2.0</v>
      </c>
      <c r="C16" s="55">
        <v>4.0</v>
      </c>
      <c r="D16" s="55">
        <v>4.0</v>
      </c>
      <c r="E16" s="55">
        <v>4.0</v>
      </c>
      <c r="F16" s="56">
        <f t="shared" si="6"/>
        <v>14</v>
      </c>
    </row>
    <row r="17">
      <c r="A17" s="54" t="s">
        <v>49</v>
      </c>
      <c r="B17" s="55">
        <v>1.0</v>
      </c>
      <c r="C17" s="55">
        <v>2.0</v>
      </c>
      <c r="D17" s="55">
        <v>2.0</v>
      </c>
      <c r="E17" s="55">
        <v>4.0</v>
      </c>
      <c r="F17" s="56">
        <f t="shared" si="6"/>
        <v>9</v>
      </c>
    </row>
    <row r="18">
      <c r="A18" s="61" t="s">
        <v>50</v>
      </c>
      <c r="B18" s="62">
        <v>2.0</v>
      </c>
      <c r="C18" s="62">
        <v>4.0</v>
      </c>
      <c r="D18" s="62">
        <v>4.0</v>
      </c>
      <c r="E18" s="62">
        <v>6.0</v>
      </c>
      <c r="F18" s="63">
        <f t="shared" si="6"/>
        <v>16</v>
      </c>
    </row>
    <row r="23">
      <c r="A23" s="2" t="s">
        <v>24</v>
      </c>
      <c r="B23" s="2" t="s">
        <v>25</v>
      </c>
      <c r="C23" s="2" t="s">
        <v>26</v>
      </c>
      <c r="D23" s="2" t="s">
        <v>27</v>
      </c>
      <c r="E23" s="2" t="s">
        <v>18</v>
      </c>
      <c r="F23" s="2" t="s">
        <v>20</v>
      </c>
    </row>
    <row r="24">
      <c r="A24" s="59" t="s">
        <v>52</v>
      </c>
      <c r="B24" s="60">
        <f t="shared" ref="B24:F24" si="7">SUM(B25:B27)</f>
        <v>4.5</v>
      </c>
      <c r="C24" s="60">
        <f t="shared" si="7"/>
        <v>13</v>
      </c>
      <c r="D24" s="60">
        <f t="shared" si="7"/>
        <v>13</v>
      </c>
      <c r="E24" s="60">
        <f t="shared" si="7"/>
        <v>13</v>
      </c>
      <c r="F24" s="60">
        <f t="shared" si="7"/>
        <v>43.5</v>
      </c>
    </row>
    <row r="25">
      <c r="A25" s="54" t="s">
        <v>53</v>
      </c>
      <c r="B25" s="55">
        <v>2.0</v>
      </c>
      <c r="C25" s="55">
        <v>4.0</v>
      </c>
      <c r="D25" s="55">
        <v>4.0</v>
      </c>
      <c r="E25" s="55">
        <v>4.0</v>
      </c>
      <c r="F25" s="56">
        <f t="shared" ref="F25:F27" si="8">sum(B25:E25)</f>
        <v>14</v>
      </c>
    </row>
    <row r="26">
      <c r="A26" s="54" t="s">
        <v>54</v>
      </c>
      <c r="B26" s="55">
        <v>2.0</v>
      </c>
      <c r="C26" s="55">
        <v>6.0</v>
      </c>
      <c r="D26" s="55">
        <v>6.0</v>
      </c>
      <c r="E26" s="55">
        <v>6.0</v>
      </c>
      <c r="F26" s="56">
        <f t="shared" si="8"/>
        <v>20</v>
      </c>
    </row>
    <row r="27">
      <c r="A27" s="54" t="s">
        <v>55</v>
      </c>
      <c r="B27" s="55">
        <v>0.5</v>
      </c>
      <c r="C27" s="55">
        <v>3.0</v>
      </c>
      <c r="D27" s="55">
        <v>3.0</v>
      </c>
      <c r="E27" s="55">
        <v>3.0</v>
      </c>
      <c r="F27" s="56">
        <f t="shared" si="8"/>
        <v>9.5</v>
      </c>
    </row>
    <row r="28">
      <c r="A28" s="59" t="s">
        <v>57</v>
      </c>
      <c r="B28" s="60">
        <f t="shared" ref="B28:F28" si="9">SUM(B29:B31)</f>
        <v>23.5</v>
      </c>
      <c r="C28" s="60">
        <f t="shared" si="9"/>
        <v>47.5</v>
      </c>
      <c r="D28" s="60">
        <f t="shared" si="9"/>
        <v>47.5</v>
      </c>
      <c r="E28" s="60">
        <f t="shared" si="9"/>
        <v>47.5</v>
      </c>
      <c r="F28" s="60">
        <f t="shared" si="9"/>
        <v>166</v>
      </c>
    </row>
    <row r="29">
      <c r="A29" s="54" t="s">
        <v>58</v>
      </c>
      <c r="B29" s="55">
        <v>14.0</v>
      </c>
      <c r="C29" s="55">
        <v>28.0</v>
      </c>
      <c r="D29" s="55">
        <v>28.0</v>
      </c>
      <c r="E29" s="55">
        <v>28.0</v>
      </c>
      <c r="F29" s="56">
        <f t="shared" ref="F29:F31" si="10">sum(B29:E29)</f>
        <v>98</v>
      </c>
    </row>
    <row r="30">
      <c r="A30" s="54" t="s">
        <v>59</v>
      </c>
      <c r="B30" s="64">
        <v>5.0</v>
      </c>
      <c r="C30" s="64">
        <v>10.5</v>
      </c>
      <c r="D30" s="64">
        <v>10.5</v>
      </c>
      <c r="E30" s="64">
        <v>10.5</v>
      </c>
      <c r="F30" s="65">
        <f t="shared" si="10"/>
        <v>36.5</v>
      </c>
    </row>
    <row r="31">
      <c r="A31" s="54" t="s">
        <v>60</v>
      </c>
      <c r="B31" s="64">
        <v>4.5</v>
      </c>
      <c r="C31" s="64">
        <v>9.0</v>
      </c>
      <c r="D31" s="64">
        <v>9.0</v>
      </c>
      <c r="E31" s="64">
        <v>9.0</v>
      </c>
      <c r="F31" s="65">
        <f t="shared" si="10"/>
        <v>31.5</v>
      </c>
    </row>
    <row r="32">
      <c r="A32" s="59" t="s">
        <v>62</v>
      </c>
      <c r="B32" s="60">
        <f t="shared" ref="B32:F32" si="11">SUM(B33:B39)</f>
        <v>28</v>
      </c>
      <c r="C32" s="60">
        <f t="shared" si="11"/>
        <v>74</v>
      </c>
      <c r="D32" s="60">
        <f t="shared" si="11"/>
        <v>72</v>
      </c>
      <c r="E32" s="60">
        <f t="shared" si="11"/>
        <v>80</v>
      </c>
      <c r="F32" s="60">
        <f t="shared" si="11"/>
        <v>254</v>
      </c>
    </row>
    <row r="33">
      <c r="A33" s="66" t="s">
        <v>63</v>
      </c>
      <c r="B33" s="67">
        <v>8.0</v>
      </c>
      <c r="C33" s="67">
        <v>16.0</v>
      </c>
      <c r="D33" s="67">
        <v>16.0</v>
      </c>
      <c r="E33" s="67">
        <v>16.0</v>
      </c>
      <c r="F33" s="68">
        <f>sum(B33:E33)</f>
        <v>56</v>
      </c>
    </row>
    <row r="34">
      <c r="A34" s="54" t="s">
        <v>108</v>
      </c>
      <c r="B34" s="32"/>
      <c r="C34" s="32"/>
      <c r="D34" s="32"/>
      <c r="E34" s="32"/>
      <c r="F34" s="32"/>
    </row>
    <row r="35">
      <c r="A35" s="54" t="s">
        <v>109</v>
      </c>
      <c r="B35" s="32"/>
      <c r="C35" s="32"/>
      <c r="D35" s="32"/>
      <c r="E35" s="32"/>
      <c r="F35" s="32"/>
    </row>
    <row r="36">
      <c r="A36" s="54" t="s">
        <v>110</v>
      </c>
      <c r="B36" s="34"/>
      <c r="C36" s="34"/>
      <c r="D36" s="34"/>
      <c r="E36" s="34"/>
      <c r="F36" s="34"/>
    </row>
    <row r="37">
      <c r="A37" s="54" t="s">
        <v>67</v>
      </c>
      <c r="B37" s="55">
        <v>10.0</v>
      </c>
      <c r="C37" s="55">
        <v>20.0</v>
      </c>
      <c r="D37" s="55">
        <v>20.0</v>
      </c>
      <c r="E37" s="55">
        <v>20.0</v>
      </c>
      <c r="F37" s="56">
        <f t="shared" ref="F37:F39" si="12">sum(B37:E37)</f>
        <v>70</v>
      </c>
    </row>
    <row r="38">
      <c r="A38" s="54" t="s">
        <v>68</v>
      </c>
      <c r="B38" s="55">
        <v>2.0</v>
      </c>
      <c r="C38" s="55">
        <v>6.0</v>
      </c>
      <c r="D38" s="55">
        <v>4.0</v>
      </c>
      <c r="E38" s="55">
        <v>4.0</v>
      </c>
      <c r="F38" s="56">
        <f t="shared" si="12"/>
        <v>16</v>
      </c>
    </row>
    <row r="39">
      <c r="A39" s="54" t="s">
        <v>69</v>
      </c>
      <c r="B39" s="55">
        <v>8.0</v>
      </c>
      <c r="C39" s="55">
        <v>32.0</v>
      </c>
      <c r="D39" s="55">
        <v>32.0</v>
      </c>
      <c r="E39" s="55">
        <v>40.0</v>
      </c>
      <c r="F39" s="56">
        <f t="shared" si="12"/>
        <v>112</v>
      </c>
    </row>
    <row r="40">
      <c r="A40" s="59" t="s">
        <v>71</v>
      </c>
      <c r="B40" s="60">
        <f>'Staffing Matrix'!C53</f>
        <v>19</v>
      </c>
      <c r="C40" s="60">
        <f>'Staffing Matrix'!D53</f>
        <v>34</v>
      </c>
      <c r="D40" s="60">
        <f>'Staffing Matrix'!E53</f>
        <v>34</v>
      </c>
      <c r="E40" s="60">
        <f>'Staffing Matrix'!F53</f>
        <v>34</v>
      </c>
      <c r="F40" s="60">
        <f>'Staffing Matrix'!G53</f>
        <v>121</v>
      </c>
    </row>
    <row r="41">
      <c r="A41" s="59" t="s">
        <v>83</v>
      </c>
      <c r="B41" s="60">
        <f>'Staffing Matrix'!C66</f>
        <v>28</v>
      </c>
      <c r="C41" s="60">
        <f>'Staffing Matrix'!D66</f>
        <v>33</v>
      </c>
      <c r="D41" s="60">
        <f>'Staffing Matrix'!E66</f>
        <v>43</v>
      </c>
      <c r="E41" s="60">
        <f>'Staffing Matrix'!F66</f>
        <v>23</v>
      </c>
      <c r="F41" s="60">
        <f>'Staffing Matrix'!G66</f>
        <v>127</v>
      </c>
    </row>
    <row r="42">
      <c r="A42" s="69" t="s">
        <v>98</v>
      </c>
      <c r="B42" s="70">
        <f>'Staffing Matrix'!C67</f>
        <v>129</v>
      </c>
      <c r="C42" s="70">
        <f>'Staffing Matrix'!D67</f>
        <v>258.5</v>
      </c>
      <c r="D42" s="70">
        <f>'Staffing Matrix'!E67</f>
        <v>271.5</v>
      </c>
      <c r="E42" s="70">
        <f>'Staffing Matrix'!F67</f>
        <v>279.5</v>
      </c>
      <c r="F42" s="70">
        <f>'Staffing Matrix'!G67</f>
        <v>938.5</v>
      </c>
    </row>
    <row r="43">
      <c r="A43" s="29"/>
      <c r="B43" s="7"/>
      <c r="C43" s="7"/>
      <c r="D43" s="7"/>
      <c r="E43" s="7"/>
      <c r="F43" s="9"/>
    </row>
    <row r="44">
      <c r="A44" s="29"/>
      <c r="B44" s="7"/>
      <c r="C44" s="7"/>
      <c r="D44" s="7"/>
      <c r="E44" s="7"/>
      <c r="F44" s="9"/>
    </row>
    <row r="45">
      <c r="A45" s="29"/>
      <c r="B45" s="45"/>
      <c r="C45" s="45"/>
      <c r="D45" s="45"/>
      <c r="E45" s="45"/>
      <c r="F45" s="44"/>
    </row>
    <row r="46">
      <c r="A46" s="29"/>
      <c r="B46" s="45"/>
      <c r="C46" s="45"/>
      <c r="D46" s="45"/>
      <c r="E46" s="45"/>
      <c r="F46" s="44"/>
    </row>
    <row r="47">
      <c r="A47" s="29"/>
      <c r="B47" s="45"/>
      <c r="C47" s="45"/>
      <c r="D47" s="45"/>
      <c r="E47" s="45"/>
      <c r="F47" s="44"/>
    </row>
    <row r="48">
      <c r="A48" s="29"/>
      <c r="B48" s="7"/>
      <c r="C48" s="7"/>
      <c r="D48" s="7"/>
      <c r="E48" s="7"/>
      <c r="F48" s="9"/>
    </row>
    <row r="49">
      <c r="A49" s="29"/>
      <c r="B49" s="7"/>
      <c r="C49" s="7"/>
      <c r="D49" s="7"/>
      <c r="E49" s="7"/>
      <c r="F49" s="9"/>
    </row>
    <row r="50">
      <c r="A50" s="29"/>
      <c r="B50" s="7"/>
      <c r="C50" s="7"/>
      <c r="D50" s="7"/>
      <c r="E50" s="7"/>
      <c r="F50" s="9"/>
    </row>
    <row r="51">
      <c r="A51" s="1"/>
      <c r="B51" s="36"/>
      <c r="C51" s="36"/>
      <c r="D51" s="36"/>
      <c r="E51" s="36"/>
      <c r="F51" s="36"/>
    </row>
    <row r="53">
      <c r="A53" s="29" t="s">
        <v>84</v>
      </c>
      <c r="B53" s="7">
        <v>5.0</v>
      </c>
      <c r="C53" s="7">
        <v>10.0</v>
      </c>
      <c r="D53" s="7">
        <v>20.0</v>
      </c>
      <c r="E53" s="7">
        <v>0.0</v>
      </c>
      <c r="F53" s="9">
        <f t="shared" ref="F53:F63" si="13">sum(B53:E53)</f>
        <v>35</v>
      </c>
    </row>
    <row r="54">
      <c r="A54" s="29" t="s">
        <v>85</v>
      </c>
      <c r="B54" s="46" t="s">
        <v>76</v>
      </c>
      <c r="C54" s="46" t="s">
        <v>76</v>
      </c>
      <c r="D54" s="46" t="s">
        <v>76</v>
      </c>
      <c r="E54" s="46" t="s">
        <v>76</v>
      </c>
      <c r="F54" s="44">
        <f t="shared" si="13"/>
        <v>0</v>
      </c>
    </row>
    <row r="55">
      <c r="A55" s="29" t="s">
        <v>86</v>
      </c>
      <c r="B55" s="7">
        <v>1.0</v>
      </c>
      <c r="C55" s="7">
        <v>1.0</v>
      </c>
      <c r="D55" s="7">
        <v>1.0</v>
      </c>
      <c r="E55" s="7">
        <v>1.0</v>
      </c>
      <c r="F55" s="44">
        <f t="shared" si="13"/>
        <v>4</v>
      </c>
    </row>
    <row r="56">
      <c r="A56" s="29" t="s">
        <v>88</v>
      </c>
      <c r="B56" s="7">
        <v>1.0</v>
      </c>
      <c r="C56" s="7">
        <v>1.0</v>
      </c>
      <c r="D56" s="7">
        <v>1.0</v>
      </c>
      <c r="E56" s="7">
        <v>1.0</v>
      </c>
      <c r="F56" s="44">
        <f t="shared" si="13"/>
        <v>4</v>
      </c>
    </row>
    <row r="57">
      <c r="A57" s="29" t="s">
        <v>90</v>
      </c>
      <c r="B57" s="7">
        <v>1.0</v>
      </c>
      <c r="C57" s="7">
        <v>1.0</v>
      </c>
      <c r="D57" s="7">
        <v>1.0</v>
      </c>
      <c r="E57" s="7">
        <v>1.0</v>
      </c>
      <c r="F57" s="44">
        <f t="shared" si="13"/>
        <v>4</v>
      </c>
    </row>
    <row r="58">
      <c r="A58" s="29" t="s">
        <v>91</v>
      </c>
      <c r="B58" s="7">
        <v>1.0</v>
      </c>
      <c r="C58" s="7">
        <v>1.0</v>
      </c>
      <c r="D58" s="7">
        <v>1.0</v>
      </c>
      <c r="E58" s="7">
        <v>1.0</v>
      </c>
      <c r="F58" s="44">
        <f t="shared" si="13"/>
        <v>4</v>
      </c>
    </row>
    <row r="59">
      <c r="A59" s="29" t="s">
        <v>92</v>
      </c>
      <c r="B59" s="7">
        <v>1.0</v>
      </c>
      <c r="C59" s="7">
        <v>1.0</v>
      </c>
      <c r="D59" s="7">
        <v>1.0</v>
      </c>
      <c r="E59" s="7">
        <v>1.0</v>
      </c>
      <c r="F59" s="44">
        <f t="shared" si="13"/>
        <v>4</v>
      </c>
    </row>
    <row r="60">
      <c r="A60" s="29" t="s">
        <v>94</v>
      </c>
      <c r="B60" s="7">
        <v>1.0</v>
      </c>
      <c r="C60" s="7">
        <v>1.0</v>
      </c>
      <c r="D60" s="7">
        <v>1.0</v>
      </c>
      <c r="E60" s="7">
        <v>1.0</v>
      </c>
      <c r="F60" s="44">
        <f t="shared" si="13"/>
        <v>4</v>
      </c>
    </row>
    <row r="61">
      <c r="A61" s="29" t="s">
        <v>95</v>
      </c>
      <c r="B61" s="7">
        <v>1.0</v>
      </c>
      <c r="C61" s="7">
        <v>1.0</v>
      </c>
      <c r="D61" s="7">
        <v>1.0</v>
      </c>
      <c r="E61" s="7">
        <v>1.0</v>
      </c>
      <c r="F61" s="44">
        <f t="shared" si="13"/>
        <v>4</v>
      </c>
    </row>
    <row r="62">
      <c r="A62" s="29" t="s">
        <v>96</v>
      </c>
      <c r="B62" s="7">
        <v>8.0</v>
      </c>
      <c r="C62" s="7">
        <v>8.0</v>
      </c>
      <c r="D62" s="7">
        <v>8.0</v>
      </c>
      <c r="E62" s="7">
        <v>8.0</v>
      </c>
      <c r="F62" s="9">
        <f t="shared" si="13"/>
        <v>32</v>
      </c>
    </row>
    <row r="63">
      <c r="A63" s="29" t="s">
        <v>111</v>
      </c>
      <c r="B63" s="7">
        <v>8.0</v>
      </c>
      <c r="C63" s="7">
        <v>8.0</v>
      </c>
      <c r="D63" s="7">
        <v>8.0</v>
      </c>
      <c r="E63" s="7">
        <v>8.0</v>
      </c>
      <c r="F63" s="9">
        <f t="shared" si="13"/>
        <v>32</v>
      </c>
    </row>
    <row r="64">
      <c r="A64" s="1" t="s">
        <v>97</v>
      </c>
      <c r="B64" s="36">
        <f t="shared" ref="B64:F64" si="14">SUM(B53:B63)</f>
        <v>28</v>
      </c>
      <c r="C64" s="36">
        <f t="shared" si="14"/>
        <v>33</v>
      </c>
      <c r="D64" s="36">
        <f t="shared" si="14"/>
        <v>43</v>
      </c>
      <c r="E64" s="36">
        <f t="shared" si="14"/>
        <v>23</v>
      </c>
      <c r="F64" s="36">
        <f t="shared" si="14"/>
        <v>127</v>
      </c>
    </row>
  </sheetData>
  <mergeCells count="10">
    <mergeCell ref="D33:D36"/>
    <mergeCell ref="E33:E36"/>
    <mergeCell ref="B4:B6"/>
    <mergeCell ref="C4:C6"/>
    <mergeCell ref="D4:D6"/>
    <mergeCell ref="E4:E6"/>
    <mergeCell ref="F4:F6"/>
    <mergeCell ref="B33:B36"/>
    <mergeCell ref="C33:C36"/>
    <mergeCell ref="F33:F3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0.57"/>
    <col customWidth="1" min="2" max="2" width="18.43"/>
    <col customWidth="1" min="3" max="3" width="9.29"/>
    <col customWidth="1" min="5" max="5" width="8.86"/>
    <col customWidth="1" min="6" max="6" width="11.57"/>
    <col customWidth="1" min="7" max="7" width="16.71"/>
    <col customWidth="1" min="8" max="8" width="41.71"/>
  </cols>
  <sheetData>
    <row r="1">
      <c r="A1" s="7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</row>
    <row r="2">
      <c r="A2" s="32"/>
      <c r="B2" s="49" t="str">
        <f>'Billing rates'!B2</f>
        <v>SE</v>
      </c>
      <c r="C2" s="7" t="s">
        <v>30</v>
      </c>
      <c r="D2" s="8">
        <f>'Billing rates'!J2</f>
        <v>152.593875</v>
      </c>
      <c r="E2" s="7">
        <f>'Staffing Matrix'!C67</f>
        <v>129</v>
      </c>
      <c r="F2" s="72">
        <f t="shared" ref="F2:F5" si="1">D2*E2</f>
        <v>19684.60988</v>
      </c>
      <c r="G2" s="7" t="s">
        <v>120</v>
      </c>
      <c r="H2" s="49"/>
    </row>
    <row r="3">
      <c r="A3" s="32"/>
      <c r="B3" s="29" t="s">
        <v>23</v>
      </c>
      <c r="C3" s="7" t="s">
        <v>30</v>
      </c>
      <c r="D3" s="8">
        <f>'Billing rates'!J3</f>
        <v>105.9778125</v>
      </c>
      <c r="E3" s="7">
        <f>'Staffing Matrix'!D67</f>
        <v>258.5</v>
      </c>
      <c r="F3" s="72">
        <f t="shared" si="1"/>
        <v>27395.26453</v>
      </c>
      <c r="G3" s="7" t="s">
        <v>120</v>
      </c>
      <c r="H3" s="49"/>
    </row>
    <row r="4">
      <c r="A4" s="32"/>
      <c r="B4" s="49" t="str">
        <f>'Billing rates'!B4</f>
        <v>PM</v>
      </c>
      <c r="C4" s="7" t="s">
        <v>30</v>
      </c>
      <c r="D4" s="8">
        <f>'Billing rates'!J4</f>
        <v>89.618625</v>
      </c>
      <c r="E4" s="7">
        <f>'Staffing Matrix'!E67</f>
        <v>271.5</v>
      </c>
      <c r="F4" s="72">
        <f t="shared" si="1"/>
        <v>24331.45669</v>
      </c>
      <c r="G4" s="7" t="s">
        <v>120</v>
      </c>
      <c r="H4" s="49"/>
    </row>
    <row r="5">
      <c r="A5" s="32"/>
      <c r="B5" s="49" t="str">
        <f>'Billing rates'!B5</f>
        <v>DR</v>
      </c>
      <c r="C5" s="7" t="s">
        <v>30</v>
      </c>
      <c r="D5" s="8">
        <f>'Billing rates'!J5</f>
        <v>56.323125</v>
      </c>
      <c r="E5" s="7">
        <f>'Staffing Matrix'!F67</f>
        <v>279.5</v>
      </c>
      <c r="F5" s="72">
        <f t="shared" si="1"/>
        <v>15742.31344</v>
      </c>
      <c r="G5" s="7" t="s">
        <v>120</v>
      </c>
      <c r="H5" s="49"/>
    </row>
    <row r="6">
      <c r="A6" s="34"/>
      <c r="B6" s="73" t="s">
        <v>121</v>
      </c>
      <c r="C6" s="74"/>
      <c r="D6" s="74"/>
      <c r="E6" s="75"/>
      <c r="F6" s="76">
        <f>SUM(F2:F5)</f>
        <v>87153.64453</v>
      </c>
      <c r="G6" s="49"/>
      <c r="H6" s="49"/>
    </row>
    <row r="7">
      <c r="A7" s="77" t="s">
        <v>122</v>
      </c>
      <c r="B7" s="78" t="s">
        <v>113</v>
      </c>
      <c r="C7" s="75"/>
      <c r="D7" s="1" t="s">
        <v>123</v>
      </c>
      <c r="E7" s="1" t="s">
        <v>124</v>
      </c>
      <c r="F7" s="79" t="s">
        <v>117</v>
      </c>
      <c r="G7" s="1" t="s">
        <v>118</v>
      </c>
      <c r="H7" s="1" t="s">
        <v>119</v>
      </c>
    </row>
    <row r="8">
      <c r="A8" s="32"/>
      <c r="B8" s="80" t="s">
        <v>125</v>
      </c>
      <c r="C8" s="75"/>
      <c r="D8" s="7"/>
      <c r="E8" s="9"/>
      <c r="F8" s="72"/>
      <c r="G8" s="81" t="s">
        <v>126</v>
      </c>
      <c r="H8" s="82"/>
    </row>
    <row r="9">
      <c r="A9" s="32"/>
      <c r="B9" s="83" t="s">
        <v>127</v>
      </c>
      <c r="C9" s="75"/>
      <c r="D9" s="84">
        <v>0.445</v>
      </c>
      <c r="E9" s="9">
        <f>130*3*2</f>
        <v>780</v>
      </c>
      <c r="F9" s="72">
        <f>D9*E9</f>
        <v>347.1</v>
      </c>
      <c r="H9" s="85"/>
    </row>
    <row r="10">
      <c r="A10" s="32"/>
      <c r="B10" s="86" t="s">
        <v>128</v>
      </c>
      <c r="C10" s="74"/>
      <c r="D10" s="74"/>
      <c r="E10" s="75"/>
      <c r="F10" s="87">
        <f>sum(F8:F9)</f>
        <v>347.1</v>
      </c>
      <c r="G10" s="9"/>
      <c r="H10" s="82"/>
    </row>
    <row r="11">
      <c r="A11" s="71" t="s">
        <v>129</v>
      </c>
      <c r="B11" s="78" t="s">
        <v>113</v>
      </c>
      <c r="C11" s="75"/>
      <c r="D11" s="1" t="s">
        <v>130</v>
      </c>
      <c r="E11" s="1" t="s">
        <v>29</v>
      </c>
      <c r="F11" s="79" t="s">
        <v>117</v>
      </c>
      <c r="G11" s="81" t="s">
        <v>126</v>
      </c>
      <c r="H11" s="82"/>
    </row>
    <row r="12">
      <c r="A12" s="32"/>
      <c r="B12" s="80" t="s">
        <v>131</v>
      </c>
      <c r="C12" s="75"/>
      <c r="D12" s="49"/>
      <c r="E12" s="49"/>
      <c r="F12" s="49"/>
      <c r="G12" s="88"/>
      <c r="H12" s="82"/>
    </row>
    <row r="13">
      <c r="A13" s="32"/>
      <c r="B13" s="89" t="s">
        <v>132</v>
      </c>
      <c r="C13" s="75"/>
      <c r="D13" s="8">
        <v>100.0</v>
      </c>
      <c r="E13" s="7">
        <v>20.0</v>
      </c>
      <c r="F13" s="72">
        <f>D13*E13</f>
        <v>2000</v>
      </c>
      <c r="G13" s="88"/>
      <c r="H13" s="82"/>
    </row>
    <row r="14">
      <c r="A14" s="34"/>
      <c r="B14" s="73" t="s">
        <v>133</v>
      </c>
      <c r="C14" s="74"/>
      <c r="D14" s="74"/>
      <c r="E14" s="75"/>
      <c r="F14" s="76">
        <f>F13</f>
        <v>2000</v>
      </c>
      <c r="G14" s="9"/>
      <c r="H14" s="85"/>
    </row>
    <row r="15">
      <c r="A15" s="90" t="s">
        <v>134</v>
      </c>
      <c r="B15" s="74"/>
      <c r="C15" s="74"/>
      <c r="D15" s="74"/>
      <c r="E15" s="75"/>
      <c r="F15" s="91">
        <f>F6+F10+F14</f>
        <v>89500.74453</v>
      </c>
      <c r="G15" s="1" t="s">
        <v>118</v>
      </c>
      <c r="H15" s="85"/>
    </row>
    <row r="16">
      <c r="G16" s="88"/>
      <c r="H16" s="82" t="s">
        <v>135</v>
      </c>
    </row>
    <row r="17">
      <c r="G17" s="88"/>
      <c r="H17" s="85"/>
    </row>
    <row r="18">
      <c r="A18" s="92"/>
      <c r="G18" s="9"/>
      <c r="H18" s="85"/>
    </row>
    <row r="19">
      <c r="A19" s="92"/>
      <c r="B19" s="82"/>
      <c r="C19" s="7"/>
      <c r="D19" s="8"/>
      <c r="E19" s="7"/>
      <c r="F19" s="72"/>
      <c r="G19" s="88"/>
      <c r="H19" s="85"/>
    </row>
    <row r="20">
      <c r="A20" s="92"/>
      <c r="F20" s="93"/>
    </row>
    <row r="21">
      <c r="A21" s="94"/>
      <c r="F21" s="93"/>
      <c r="G21" s="9"/>
      <c r="H21" s="49"/>
    </row>
    <row r="22">
      <c r="G22" s="9"/>
      <c r="H22" s="49"/>
    </row>
    <row r="28">
      <c r="A28" s="95"/>
      <c r="B28" s="96"/>
      <c r="C28" s="96"/>
      <c r="D28" s="96"/>
      <c r="E28" s="96"/>
      <c r="F28" s="96"/>
      <c r="G28" s="96"/>
    </row>
    <row r="30">
      <c r="C30" s="6"/>
      <c r="D30" s="12"/>
      <c r="E30" s="6"/>
      <c r="F30" s="12"/>
      <c r="G30" s="6"/>
    </row>
    <row r="31">
      <c r="G31" s="6"/>
    </row>
    <row r="32">
      <c r="G32" s="6"/>
    </row>
    <row r="33">
      <c r="G33" s="6"/>
    </row>
    <row r="34">
      <c r="G34" s="6"/>
    </row>
    <row r="35">
      <c r="G35" s="6"/>
    </row>
  </sheetData>
  <mergeCells count="13">
    <mergeCell ref="B10:E10"/>
    <mergeCell ref="B11:C11"/>
    <mergeCell ref="B12:C12"/>
    <mergeCell ref="B13:C13"/>
    <mergeCell ref="B14:E14"/>
    <mergeCell ref="A15:E15"/>
    <mergeCell ref="A1:A6"/>
    <mergeCell ref="B6:E6"/>
    <mergeCell ref="A7:A10"/>
    <mergeCell ref="B7:C7"/>
    <mergeCell ref="B8:C8"/>
    <mergeCell ref="B9:C9"/>
    <mergeCell ref="A11:A14"/>
  </mergeCells>
  <hyperlinks>
    <hyperlink r:id="rId1" ref="G8"/>
    <hyperlink r:id="rId2" ref="G11"/>
  </hyperlinks>
  <drawing r:id="rId3"/>
</worksheet>
</file>