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g257\Desktop\"/>
    </mc:Choice>
  </mc:AlternateContent>
  <xr:revisionPtr revIDLastSave="0" documentId="10_ncr:8100000_{68A921E3-157F-4193-9CA6-594D5AA4BC3F}" xr6:coauthVersionLast="32" xr6:coauthVersionMax="32" xr10:uidLastSave="{00000000-0000-0000-0000-000000000000}"/>
  <bookViews>
    <workbookView xWindow="0" yWindow="0" windowWidth="19180" windowHeight="2220" tabRatio="512" firstSheet="5" activeTab="5" xr2:uid="{00000000-000D-0000-FFFF-FFFF00000000}"/>
  </bookViews>
  <sheets>
    <sheet name="95% Conc PbB Risk Rec Adult" sheetId="23" r:id="rId1"/>
    <sheet name="95% Conc PbB Risk 1-yr Worker" sheetId="29" r:id="rId2"/>
    <sheet name="50% Conc PbB Risk Rec Adult" sheetId="20" r:id="rId3"/>
    <sheet name="50% Conc PbB Risk 1-yr Worker " sheetId="30" r:id="rId4"/>
    <sheet name="50% Risk Exposure Calcs." sheetId="25" r:id="rId5"/>
    <sheet name="95% Risk Exposure Calcs. " sheetId="28" r:id="rId6"/>
    <sheet name="Module1" sheetId="18" state="veryHidden" r:id="rId7"/>
    <sheet name="Module2" sheetId="19" state="veryHidden" r:id="rId8"/>
  </sheets>
  <definedNames>
    <definedName name="defaults" localSheetId="3">#REF!</definedName>
    <definedName name="defaults" localSheetId="1">#REF!</definedName>
    <definedName name="defaults" localSheetId="0">#REF!</definedName>
    <definedName name="defaults" localSheetId="5">#REF!</definedName>
    <definedName name="defaults">#REF!</definedName>
    <definedName name="_xlnm.Print_Titles" localSheetId="3">'50% Conc PbB Risk 1-yr Worker '!$B:$B</definedName>
    <definedName name="_xlnm.Print_Titles" localSheetId="2">'50% Conc PbB Risk Rec Adult'!$B:$B</definedName>
    <definedName name="_xlnm.Print_Titles" localSheetId="1">'95% Conc PbB Risk 1-yr Worker'!$B:$B</definedName>
    <definedName name="_xlnm.Print_Titles" localSheetId="0">'95% Conc PbB Risk Rec Adult'!$B:$B</definedName>
    <definedName name="printdescrip" localSheetId="3">'50% Conc PbB Risk 1-yr Worker '!$B$5:$D$23</definedName>
    <definedName name="printdescrip" localSheetId="2">'50% Conc PbB Risk Rec Adult'!$B$5:$D$23</definedName>
    <definedName name="printdescrip" localSheetId="1">'95% Conc PbB Risk 1-yr Worker'!$B$5:$D$23</definedName>
    <definedName name="printdescrip" localSheetId="0">'95% Conc PbB Risk Rec Adult'!$B$5:$D$23</definedName>
    <definedName name="printdescrip" localSheetId="5">#REF!</definedName>
    <definedName name="printdescrip">#REF!</definedName>
    <definedName name="printvalues" localSheetId="3">'50% Conc PbB Risk 1-yr Worker '!$D$5:$F$21</definedName>
    <definedName name="printvalues" localSheetId="2">'50% Conc PbB Risk Rec Adult'!$D$5:$F$21</definedName>
    <definedName name="printvalues" localSheetId="1">'95% Conc PbB Risk 1-yr Worker'!$D$5:$F$21</definedName>
    <definedName name="printvalues" localSheetId="0">'95% Conc PbB Risk Rec Adult'!$D$5:$F$21</definedName>
    <definedName name="printvalues" localSheetId="5">#REF!</definedName>
    <definedName name="printvalues">#REF!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" i="25" l="1"/>
  <c r="C24" i="25"/>
  <c r="D22" i="25"/>
  <c r="D24" i="25"/>
  <c r="B22" i="25"/>
  <c r="B24" i="25"/>
  <c r="C22" i="28"/>
  <c r="C24" i="28"/>
  <c r="D22" i="28"/>
  <c r="D24" i="28"/>
  <c r="B22" i="28"/>
  <c r="B24" i="28"/>
  <c r="E18" i="30"/>
  <c r="F18" i="30"/>
  <c r="G18" i="30"/>
  <c r="H18" i="30"/>
  <c r="J18" i="30"/>
  <c r="E18" i="20"/>
  <c r="F18" i="20"/>
  <c r="G18" i="20"/>
  <c r="H18" i="20"/>
  <c r="J18" i="20"/>
  <c r="E18" i="29"/>
  <c r="F18" i="29"/>
  <c r="G18" i="29"/>
  <c r="H18" i="29"/>
  <c r="J18" i="29"/>
  <c r="E18" i="23"/>
  <c r="F18" i="23"/>
  <c r="G18" i="23"/>
  <c r="H18" i="23"/>
  <c r="J18" i="23"/>
  <c r="H21" i="30"/>
  <c r="G21" i="30"/>
  <c r="F21" i="30"/>
  <c r="E21" i="30"/>
  <c r="H19" i="30"/>
  <c r="G19" i="30"/>
  <c r="F19" i="30"/>
  <c r="E19" i="30"/>
  <c r="H21" i="29"/>
  <c r="G21" i="29"/>
  <c r="F21" i="29"/>
  <c r="E21" i="29"/>
  <c r="H19" i="29"/>
  <c r="G19" i="29"/>
  <c r="F19" i="29"/>
  <c r="E19" i="29"/>
  <c r="D12" i="28"/>
  <c r="D20" i="28"/>
  <c r="D27" i="28"/>
  <c r="C12" i="28"/>
  <c r="C20" i="28"/>
  <c r="C27" i="28"/>
  <c r="B12" i="28"/>
  <c r="B20" i="28"/>
  <c r="B27" i="28"/>
  <c r="D19" i="28"/>
  <c r="D26" i="28"/>
  <c r="C19" i="28"/>
  <c r="C26" i="28"/>
  <c r="B19" i="28"/>
  <c r="B26" i="28"/>
  <c r="C12" i="25"/>
  <c r="C20" i="25"/>
  <c r="C27" i="25"/>
  <c r="D12" i="25"/>
  <c r="D20" i="25"/>
  <c r="D27" i="25"/>
  <c r="B12" i="25"/>
  <c r="B20" i="25"/>
  <c r="B27" i="25"/>
  <c r="C19" i="25"/>
  <c r="C26" i="25"/>
  <c r="D19" i="25"/>
  <c r="D26" i="25"/>
  <c r="B19" i="25"/>
  <c r="B26" i="25"/>
  <c r="H21" i="23"/>
  <c r="G21" i="23"/>
  <c r="F21" i="23"/>
  <c r="E21" i="23"/>
  <c r="H19" i="23"/>
  <c r="G19" i="23"/>
  <c r="F19" i="23"/>
  <c r="E19" i="23"/>
  <c r="E19" i="20"/>
  <c r="F19" i="20"/>
  <c r="E21" i="20"/>
  <c r="H19" i="20"/>
  <c r="H21" i="20"/>
  <c r="G19" i="20"/>
  <c r="G21" i="20"/>
  <c r="F21" i="20"/>
</calcChain>
</file>

<file path=xl/sharedStrings.xml><?xml version="1.0" encoding="utf-8"?>
<sst xmlns="http://schemas.openxmlformats.org/spreadsheetml/2006/main" count="361" uniqueCount="85">
  <si>
    <t>Units</t>
  </si>
  <si>
    <t xml:space="preserve">Fetal/maternal PbB ratio </t>
  </si>
  <si>
    <t>--</t>
  </si>
  <si>
    <t>BKSF</t>
  </si>
  <si>
    <t>Biokinetic Slope Factor</t>
  </si>
  <si>
    <t>Geometric standard deviation PbB</t>
  </si>
  <si>
    <t>Baseline PbB</t>
  </si>
  <si>
    <t>Soil ingestion rate (including soil-derived indoor dust)</t>
  </si>
  <si>
    <t>g/day</t>
  </si>
  <si>
    <t>Total ingestion rate of outdoor soil and indoor dust</t>
  </si>
  <si>
    <t>Mass fraction of soil in dust</t>
  </si>
  <si>
    <t>Absorption fraction (same for soil and dust)</t>
  </si>
  <si>
    <t>Exposure frequency (same for soil and dust)</t>
  </si>
  <si>
    <t>days/yr</t>
  </si>
  <si>
    <t>Averaging time (same for soil and dust)</t>
  </si>
  <si>
    <t>PbS</t>
  </si>
  <si>
    <t>Soil lead concentration</t>
  </si>
  <si>
    <t>PbB of adult worker, geometric mean</t>
  </si>
  <si>
    <t>95th percentile PbB among fetuses of adult workers</t>
  </si>
  <si>
    <t>%</t>
  </si>
  <si>
    <t>Variable</t>
  </si>
  <si>
    <t>Description of  Variable</t>
  </si>
  <si>
    <t xml:space="preserve">GSDi and PbBo  from Analysis of NHANES III (Phases 1&amp;2)  </t>
  </si>
  <si>
    <t>GSDi and PbBo  from Analysis of NHANES 2007-2010</t>
  </si>
  <si>
    <t>GSDi and PbBo  from Analysis of NHANES 2004-2007</t>
  </si>
  <si>
    <t>GSDi and PbBo  from Analysis of NHANES 2009-2014</t>
  </si>
  <si>
    <t>µg/dL</t>
  </si>
  <si>
    <t>µg/dL per µg/day</t>
  </si>
  <si>
    <t>µg/g or ppm</t>
  </si>
  <si>
    <r>
      <t>PbB</t>
    </r>
    <r>
      <rPr>
        <vertAlign val="subscript"/>
        <sz val="12"/>
        <rFont val="Tahoma"/>
        <family val="2"/>
      </rPr>
      <t>fetal, 0.95</t>
    </r>
  </si>
  <si>
    <r>
      <t>R</t>
    </r>
    <r>
      <rPr>
        <vertAlign val="subscript"/>
        <sz val="12"/>
        <rFont val="Tahoma"/>
        <family val="2"/>
      </rPr>
      <t>fetal/maternal</t>
    </r>
  </si>
  <si>
    <r>
      <t>GSD</t>
    </r>
    <r>
      <rPr>
        <vertAlign val="subscript"/>
        <sz val="12"/>
        <rFont val="Tahoma"/>
        <family val="2"/>
      </rPr>
      <t>i</t>
    </r>
  </si>
  <si>
    <r>
      <t>PbB</t>
    </r>
    <r>
      <rPr>
        <vertAlign val="subscript"/>
        <sz val="12"/>
        <rFont val="Tahoma"/>
        <family val="2"/>
      </rPr>
      <t>0</t>
    </r>
  </si>
  <si>
    <r>
      <t>IR</t>
    </r>
    <r>
      <rPr>
        <vertAlign val="subscript"/>
        <sz val="12"/>
        <rFont val="Tahoma"/>
        <family val="2"/>
      </rPr>
      <t>S</t>
    </r>
  </si>
  <si>
    <r>
      <t>AF</t>
    </r>
    <r>
      <rPr>
        <vertAlign val="subscript"/>
        <sz val="12"/>
        <rFont val="Tahoma"/>
        <family val="2"/>
      </rPr>
      <t>S, D</t>
    </r>
  </si>
  <si>
    <r>
      <t>EF</t>
    </r>
    <r>
      <rPr>
        <vertAlign val="subscript"/>
        <sz val="12"/>
        <rFont val="Tahoma"/>
        <family val="2"/>
      </rPr>
      <t>S, D</t>
    </r>
  </si>
  <si>
    <r>
      <t>AT</t>
    </r>
    <r>
      <rPr>
        <vertAlign val="subscript"/>
        <sz val="12"/>
        <rFont val="Tahoma"/>
        <family val="2"/>
      </rPr>
      <t>S, D</t>
    </r>
  </si>
  <si>
    <r>
      <t>IR</t>
    </r>
    <r>
      <rPr>
        <vertAlign val="subscript"/>
        <sz val="12"/>
        <rFont val="Tahoma"/>
        <family val="2"/>
      </rPr>
      <t>S+D</t>
    </r>
  </si>
  <si>
    <r>
      <t>W</t>
    </r>
    <r>
      <rPr>
        <vertAlign val="subscript"/>
        <sz val="12"/>
        <rFont val="Tahoma"/>
        <family val="2"/>
      </rPr>
      <t>S</t>
    </r>
  </si>
  <si>
    <r>
      <t>K</t>
    </r>
    <r>
      <rPr>
        <vertAlign val="subscript"/>
        <sz val="12"/>
        <rFont val="Tahoma"/>
        <family val="2"/>
      </rPr>
      <t>SD</t>
    </r>
  </si>
  <si>
    <r>
      <t>PbB</t>
    </r>
    <r>
      <rPr>
        <vertAlign val="subscript"/>
        <sz val="12"/>
        <rFont val="Tahoma"/>
        <family val="2"/>
      </rPr>
      <t>t</t>
    </r>
  </si>
  <si>
    <r>
      <t>P(PbB</t>
    </r>
    <r>
      <rPr>
        <b/>
        <vertAlign val="subscript"/>
        <sz val="12"/>
        <color indexed="39"/>
        <rFont val="Tahoma"/>
        <family val="2"/>
      </rPr>
      <t>fetal</t>
    </r>
    <r>
      <rPr>
        <b/>
        <sz val="12"/>
        <color indexed="39"/>
        <rFont val="Tahoma"/>
        <family val="2"/>
      </rPr>
      <t xml:space="preserve"> &gt; PbB</t>
    </r>
    <r>
      <rPr>
        <b/>
        <vertAlign val="subscript"/>
        <sz val="12"/>
        <color indexed="39"/>
        <rFont val="Tahoma"/>
        <family val="2"/>
      </rPr>
      <t>t</t>
    </r>
    <r>
      <rPr>
        <b/>
        <sz val="12"/>
        <color indexed="39"/>
        <rFont val="Tahoma"/>
        <family val="2"/>
      </rPr>
      <t>)</t>
    </r>
  </si>
  <si>
    <r>
      <t>Weighting factor; fraction of IR</t>
    </r>
    <r>
      <rPr>
        <vertAlign val="subscript"/>
        <sz val="12"/>
        <rFont val="Tahoma"/>
        <family val="2"/>
      </rPr>
      <t>S+D</t>
    </r>
    <r>
      <rPr>
        <sz val="12"/>
        <rFont val="Tahoma"/>
        <family val="2"/>
      </rPr>
      <t xml:space="preserve"> ingested as outdoor soil</t>
    </r>
  </si>
  <si>
    <r>
      <t>PbB</t>
    </r>
    <r>
      <rPr>
        <vertAlign val="subscript"/>
        <sz val="12"/>
        <rFont val="Tahoma"/>
        <family val="2"/>
      </rPr>
      <t>adult</t>
    </r>
  </si>
  <si>
    <t>Probability that fetal PbB exceeds target PbB, assuming lognormal distribution</t>
  </si>
  <si>
    <t>U.S. EPA Technical Review Workgroup for Lead</t>
  </si>
  <si>
    <t>Calculations of Blood Lead Concentrations (PbBs) and Risk in Nonresidential Areas</t>
  </si>
  <si>
    <t>Target PbB level of concern (e.g., 2-8 ug/dL)</t>
  </si>
  <si>
    <t>Version date 06/14/2017</t>
  </si>
  <si>
    <t>Default Value</t>
  </si>
  <si>
    <t>Camping Limit (stated by BLM)</t>
  </si>
  <si>
    <t>Arsenic</t>
  </si>
  <si>
    <t>http://www.deq.virginia.gov/Portals/0/DEQ/Land/RemediationPrograms/VRPRisk/RCRA_CA_032411-Steps_in_Risk_Assessment_-2.pdf</t>
  </si>
  <si>
    <t>Antimony</t>
  </si>
  <si>
    <t>Not evaluated.</t>
  </si>
  <si>
    <t>Body Weight (kg):</t>
  </si>
  <si>
    <t>Exposure Frequency (days/year):</t>
  </si>
  <si>
    <t>Ingestion Rate (mg soil/day):</t>
  </si>
  <si>
    <t>Exposure Time (hr/day):</t>
  </si>
  <si>
    <t>Fraction Ingested (unitless):</t>
  </si>
  <si>
    <t>Exposure Duration (years):</t>
  </si>
  <si>
    <t>Averaging Time (ED)(365 days/year):</t>
  </si>
  <si>
    <t>Sources</t>
  </si>
  <si>
    <t>https://cfpub.epa.gov/ncea/iris/compare.cfm; http://www.nj.gov/dep/srp/regs/rs/bb_ingest_dermal.pdf</t>
  </si>
  <si>
    <t>https://cfpub.epa.gov/ncea/iris/iris_documents/documents/subst/0006_summary.pdf; https://rais.ornl.gov/tox/profiles/antimony.html#t45; https://archive.epa.gov/epawaste/hazard/web/pdf/appndxq-w.pdf</t>
  </si>
  <si>
    <t>Arsenic Concentration (mg/kg):</t>
  </si>
  <si>
    <t>Antimony Concentration (mg/kg):</t>
  </si>
  <si>
    <t>Conversion Factor:</t>
  </si>
  <si>
    <t xml:space="preserve"> </t>
  </si>
  <si>
    <t>BLM</t>
  </si>
  <si>
    <t>Arsenic Carcinogenic Risk (CDI)(CSF):</t>
  </si>
  <si>
    <t>Arsenic Non-carcinogenic Risk (CDI)/(RfD):</t>
  </si>
  <si>
    <t>Antimony Non-carcinogenic Risk (CDI)/(RfD):</t>
  </si>
  <si>
    <t>Oral RfD (mg/kg-day)</t>
  </si>
  <si>
    <t>Exposure Scenario 1: Recreational Adult</t>
  </si>
  <si>
    <t>Exposure Scenario 2: Recreational Child</t>
  </si>
  <si>
    <t>Exposure Scenario 3: Adult Worker (1 Year Remediaiton)</t>
  </si>
  <si>
    <t>https://ncdenr.s3.amazonaws.com/s3fs-public/Waste%20Management/DWM/risk_based_remediation/Risk%20Evaluation%20Equations%20%26%20Calculations%2020170127.pdf</t>
  </si>
  <si>
    <t>RECREATIONAL ADULT</t>
  </si>
  <si>
    <t>1-YEAR WORKER</t>
  </si>
  <si>
    <t>Average:</t>
  </si>
  <si>
    <t>Arsenic Non-Carcinogenic Chronic Daily Intake (mg/kg-day):</t>
  </si>
  <si>
    <t>Antimony Non-Carcinogenic Chronic Daily Intake (mg/kg-day):</t>
  </si>
  <si>
    <t>Arsenic Carcinogenic CDI (mg/kg-day):</t>
  </si>
  <si>
    <t>Oral Ingestion SF ((mg/(kg-day))^-1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</si>
</sst>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#,##0.0"/>
    <numFmt numFmtId="167" formatCode="0.0%"/>
    <numFmt numFmtId="168" formatCode="0.0000"/>
    <numFmt numFmtId="174" formatCode="0.0000E+00"/>
  </numFmts>
  <fonts count="17" x14ac:knownFonts="1">
    <font>
      <sz val="12"/>
      <name val="Times New Roman"/>
    </font>
    <font>
      <sz val="12"/>
      <name val="Times New Roman"/>
      <family val="1"/>
    </font>
    <font>
      <sz val="12"/>
      <name val="Tahoma"/>
      <family val="2"/>
    </font>
    <font>
      <b/>
      <sz val="12"/>
      <name val="Tahoma"/>
      <family val="2"/>
    </font>
    <font>
      <vertAlign val="subscript"/>
      <sz val="12"/>
      <name val="Tahoma"/>
      <family val="2"/>
    </font>
    <font>
      <b/>
      <sz val="12"/>
      <color indexed="39"/>
      <name val="Tahoma"/>
      <family val="2"/>
    </font>
    <font>
      <sz val="12"/>
      <color rgb="FFFF0000"/>
      <name val="Tahoma"/>
      <family val="2"/>
    </font>
    <font>
      <vertAlign val="superscript"/>
      <sz val="12"/>
      <name val="Tahoma"/>
      <family val="2"/>
    </font>
    <font>
      <b/>
      <vertAlign val="subscript"/>
      <sz val="12"/>
      <color indexed="39"/>
      <name val="Tahoma"/>
      <family val="2"/>
    </font>
    <font>
      <sz val="16"/>
      <name val="Tahoma"/>
      <family val="2"/>
    </font>
    <font>
      <b/>
      <sz val="16"/>
      <name val="Tahoma"/>
      <family val="2"/>
    </font>
    <font>
      <sz val="12"/>
      <name val="Calibri"/>
      <scheme val="minor"/>
    </font>
    <font>
      <u/>
      <sz val="12"/>
      <color theme="10"/>
      <name val="Times New Roman"/>
    </font>
    <font>
      <u/>
      <sz val="12"/>
      <color theme="11"/>
      <name val="Times New Roman"/>
    </font>
    <font>
      <sz val="12"/>
      <name val="Arial"/>
    </font>
    <font>
      <b/>
      <sz val="12"/>
      <name val="Arial"/>
    </font>
    <font>
      <u/>
      <sz val="12"/>
      <color theme="10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6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3" fillId="3" borderId="8" xfId="0" applyFont="1" applyFill="1" applyBorder="1" applyAlignment="1">
      <alignment wrapText="1"/>
    </xf>
    <xf numFmtId="0" fontId="3" fillId="0" borderId="0" xfId="0" applyFont="1"/>
    <xf numFmtId="0" fontId="5" fillId="2" borderId="4" xfId="0" applyFont="1" applyFill="1" applyBorder="1" applyAlignment="1">
      <alignment horizontal="center" vertical="center"/>
    </xf>
    <xf numFmtId="0" fontId="2" fillId="0" borderId="0" xfId="0" applyFont="1" applyBorder="1"/>
    <xf numFmtId="0" fontId="3" fillId="3" borderId="8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165" fontId="2" fillId="0" borderId="1" xfId="0" quotePrefix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7" fillId="0" borderId="0" xfId="0" quotePrefix="1" applyFont="1" applyAlignment="1">
      <alignment horizontal="left" vertical="top"/>
    </xf>
    <xf numFmtId="0" fontId="2" fillId="0" borderId="0" xfId="0" quotePrefix="1" applyFont="1" applyAlignment="1">
      <alignment horizontal="left" vertical="center"/>
    </xf>
    <xf numFmtId="164" fontId="2" fillId="0" borderId="1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top"/>
    </xf>
    <xf numFmtId="0" fontId="2" fillId="0" borderId="9" xfId="0" quotePrefix="1" applyFont="1" applyFill="1" applyBorder="1" applyAlignment="1">
      <alignment horizontal="center" vertical="center"/>
    </xf>
    <xf numFmtId="0" fontId="2" fillId="0" borderId="11" xfId="0" applyFont="1" applyBorder="1"/>
    <xf numFmtId="166" fontId="2" fillId="0" borderId="9" xfId="0" applyNumberFormat="1" applyFont="1" applyFill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center"/>
    </xf>
    <xf numFmtId="165" fontId="2" fillId="0" borderId="9" xfId="0" quotePrefix="1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67" fontId="5" fillId="2" borderId="13" xfId="1" applyNumberFormat="1" applyFont="1" applyFill="1" applyBorder="1" applyAlignment="1">
      <alignment horizontal="center"/>
    </xf>
    <xf numFmtId="167" fontId="5" fillId="2" borderId="10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quotePrefix="1" applyFont="1" applyAlignment="1">
      <alignment horizontal="left"/>
    </xf>
    <xf numFmtId="0" fontId="10" fillId="0" borderId="0" xfId="0" applyFont="1"/>
    <xf numFmtId="164" fontId="2" fillId="0" borderId="0" xfId="0" applyNumberFormat="1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66" fontId="3" fillId="4" borderId="7" xfId="0" applyNumberFormat="1" applyFont="1" applyFill="1" applyBorder="1" applyAlignment="1">
      <alignment horizontal="center"/>
    </xf>
    <xf numFmtId="166" fontId="3" fillId="4" borderId="14" xfId="0" applyNumberFormat="1" applyFont="1" applyFill="1" applyBorder="1" applyAlignment="1">
      <alignment horizontal="center"/>
    </xf>
    <xf numFmtId="0" fontId="11" fillId="0" borderId="0" xfId="0" applyFont="1"/>
    <xf numFmtId="0" fontId="14" fillId="0" borderId="0" xfId="0" applyFont="1"/>
    <xf numFmtId="0" fontId="15" fillId="0" borderId="0" xfId="0" applyFont="1" applyBorder="1"/>
    <xf numFmtId="0" fontId="14" fillId="0" borderId="0" xfId="0" applyFont="1" applyBorder="1"/>
    <xf numFmtId="0" fontId="15" fillId="0" borderId="17" xfId="0" applyFont="1" applyBorder="1"/>
    <xf numFmtId="0" fontId="15" fillId="0" borderId="1" xfId="0" applyFont="1" applyBorder="1"/>
    <xf numFmtId="0" fontId="15" fillId="0" borderId="9" xfId="0" applyFont="1" applyBorder="1"/>
    <xf numFmtId="0" fontId="14" fillId="0" borderId="1" xfId="0" applyFont="1" applyBorder="1"/>
    <xf numFmtId="0" fontId="16" fillId="0" borderId="1" xfId="4" applyFont="1" applyBorder="1" applyAlignment="1"/>
    <xf numFmtId="0" fontId="14" fillId="0" borderId="1" xfId="0" applyFont="1" applyBorder="1" applyAlignment="1">
      <alignment horizontal="right"/>
    </xf>
    <xf numFmtId="0" fontId="14" fillId="6" borderId="1" xfId="0" applyFont="1" applyFill="1" applyBorder="1" applyAlignment="1">
      <alignment horizontal="right"/>
    </xf>
    <xf numFmtId="0" fontId="14" fillId="5" borderId="1" xfId="0" applyFont="1" applyFill="1" applyBorder="1" applyAlignment="1">
      <alignment horizontal="right"/>
    </xf>
    <xf numFmtId="0" fontId="14" fillId="0" borderId="17" xfId="0" applyFont="1" applyBorder="1"/>
    <xf numFmtId="0" fontId="14" fillId="0" borderId="6" xfId="0" applyFont="1" applyBorder="1"/>
    <xf numFmtId="0" fontId="14" fillId="0" borderId="5" xfId="0" applyFont="1" applyBorder="1"/>
    <xf numFmtId="0" fontId="14" fillId="0" borderId="18" xfId="0" applyFont="1" applyBorder="1"/>
    <xf numFmtId="0" fontId="14" fillId="0" borderId="19" xfId="0" applyFont="1" applyBorder="1"/>
    <xf numFmtId="0" fontId="14" fillId="0" borderId="20" xfId="0" applyFont="1" applyBorder="1"/>
    <xf numFmtId="0" fontId="14" fillId="0" borderId="21" xfId="0" applyFont="1" applyBorder="1"/>
    <xf numFmtId="4" fontId="14" fillId="0" borderId="0" xfId="0" applyNumberFormat="1" applyFont="1"/>
    <xf numFmtId="0" fontId="2" fillId="7" borderId="2" xfId="0" applyFont="1" applyFill="1" applyBorder="1" applyAlignment="1">
      <alignment horizontal="center" vertical="center"/>
    </xf>
    <xf numFmtId="0" fontId="2" fillId="7" borderId="9" xfId="0" quotePrefix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166" fontId="2" fillId="7" borderId="1" xfId="0" applyNumberFormat="1" applyFont="1" applyFill="1" applyBorder="1" applyAlignment="1">
      <alignment horizontal="center"/>
    </xf>
    <xf numFmtId="166" fontId="2" fillId="7" borderId="9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167" fontId="5" fillId="0" borderId="10" xfId="1" applyNumberFormat="1" applyFont="1" applyFill="1" applyBorder="1" applyAlignment="1">
      <alignment horizontal="center"/>
    </xf>
    <xf numFmtId="167" fontId="5" fillId="0" borderId="13" xfId="1" applyNumberFormat="1" applyFont="1" applyFill="1" applyBorder="1" applyAlignment="1">
      <alignment horizontal="center"/>
    </xf>
    <xf numFmtId="0" fontId="2" fillId="0" borderId="11" xfId="0" applyFont="1" applyFill="1" applyBorder="1"/>
    <xf numFmtId="0" fontId="2" fillId="9" borderId="2" xfId="0" applyFont="1" applyFill="1" applyBorder="1" applyAlignment="1">
      <alignment horizontal="center" vertical="center"/>
    </xf>
    <xf numFmtId="0" fontId="2" fillId="9" borderId="9" xfId="0" quotePrefix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166" fontId="2" fillId="9" borderId="1" xfId="0" applyNumberFormat="1" applyFont="1" applyFill="1" applyBorder="1" applyAlignment="1">
      <alignment horizontal="center"/>
    </xf>
    <xf numFmtId="166" fontId="2" fillId="9" borderId="9" xfId="0" applyNumberFormat="1" applyFont="1" applyFill="1" applyBorder="1" applyAlignment="1">
      <alignment horizontal="center"/>
    </xf>
    <xf numFmtId="166" fontId="2" fillId="0" borderId="0" xfId="0" applyNumberFormat="1" applyFont="1"/>
    <xf numFmtId="168" fontId="14" fillId="0" borderId="0" xfId="0" applyNumberFormat="1" applyFont="1"/>
    <xf numFmtId="2" fontId="14" fillId="0" borderId="6" xfId="0" applyNumberFormat="1" applyFont="1" applyBorder="1"/>
    <xf numFmtId="2" fontId="14" fillId="0" borderId="19" xfId="0" applyNumberFormat="1" applyFont="1" applyBorder="1"/>
    <xf numFmtId="0" fontId="15" fillId="0" borderId="22" xfId="0" applyFont="1" applyBorder="1"/>
    <xf numFmtId="0" fontId="14" fillId="0" borderId="23" xfId="0" applyFont="1" applyBorder="1"/>
    <xf numFmtId="3" fontId="2" fillId="4" borderId="1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174" fontId="14" fillId="0" borderId="17" xfId="0" applyNumberFormat="1" applyFont="1" applyBorder="1"/>
  </cellXfs>
  <cellStyles count="8">
    <cellStyle name="Followed Hyperlink" xfId="3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Hyperlink" xfId="2" builtinId="8" hidden="1"/>
    <cellStyle name="Hyperlink" xfId="4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cfpub.epa.gov/ncea/iris/iris_documents/documents/subst/0006_summary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cfpub.epa.gov/ncea/iris/iris_documents/documents/subst/0006_summar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opLeftCell="I12" zoomScale="75" workbookViewId="0">
      <selection activeCell="J18" sqref="J18"/>
    </sheetView>
  </sheetViews>
  <sheetFormatPr defaultColWidth="8.83203125" defaultRowHeight="15" x14ac:dyDescent="0.3"/>
  <cols>
    <col min="1" max="1" width="5.58203125" style="1" customWidth="1"/>
    <col min="2" max="2" width="20.33203125" style="1" customWidth="1"/>
    <col min="3" max="3" width="62.08203125" style="1" customWidth="1"/>
    <col min="4" max="4" width="14.83203125" style="2" customWidth="1"/>
    <col min="5" max="5" width="19.83203125" style="2" customWidth="1"/>
    <col min="6" max="8" width="20.58203125" style="1" customWidth="1"/>
    <col min="9" max="9" width="8.83203125" style="1"/>
    <col min="10" max="10" width="72" style="1" bestFit="1" customWidth="1"/>
    <col min="11" max="11" width="74.58203125" style="1" bestFit="1" customWidth="1"/>
    <col min="12" max="16384" width="8.83203125" style="1"/>
  </cols>
  <sheetData>
    <row r="1" spans="2:11" s="44" customFormat="1" ht="20" x14ac:dyDescent="0.4">
      <c r="B1" s="45" t="s">
        <v>46</v>
      </c>
    </row>
    <row r="2" spans="2:11" s="44" customFormat="1" ht="20" x14ac:dyDescent="0.4">
      <c r="B2" s="46" t="s">
        <v>45</v>
      </c>
    </row>
    <row r="3" spans="2:11" ht="16.5" customHeight="1" x14ac:dyDescent="0.3">
      <c r="B3" s="6" t="s">
        <v>48</v>
      </c>
      <c r="D3" s="1"/>
      <c r="E3" s="96" t="s">
        <v>78</v>
      </c>
      <c r="F3" s="96"/>
      <c r="G3" s="96"/>
      <c r="H3" s="96"/>
    </row>
    <row r="4" spans="2:11" ht="19.5" customHeight="1" thickBot="1" x14ac:dyDescent="0.35">
      <c r="D4" s="1"/>
      <c r="E4" s="1"/>
      <c r="G4" s="8"/>
      <c r="H4" s="8"/>
      <c r="I4" s="8"/>
      <c r="J4" s="8"/>
    </row>
    <row r="5" spans="2:11" ht="60" customHeight="1" x14ac:dyDescent="0.3">
      <c r="B5" s="3" t="s">
        <v>20</v>
      </c>
      <c r="C5" s="9" t="s">
        <v>21</v>
      </c>
      <c r="D5" s="4" t="s">
        <v>0</v>
      </c>
      <c r="E5" s="9" t="s">
        <v>25</v>
      </c>
      <c r="F5" s="9" t="s">
        <v>23</v>
      </c>
      <c r="G5" s="9" t="s">
        <v>24</v>
      </c>
      <c r="H5" s="5" t="s">
        <v>22</v>
      </c>
      <c r="I5" s="30"/>
    </row>
    <row r="6" spans="2:11" ht="18.75" customHeight="1" x14ac:dyDescent="0.3">
      <c r="B6" s="10" t="s">
        <v>15</v>
      </c>
      <c r="C6" s="27" t="s">
        <v>16</v>
      </c>
      <c r="D6" s="20" t="s">
        <v>28</v>
      </c>
      <c r="E6" s="95">
        <v>15800</v>
      </c>
      <c r="F6" s="95">
        <v>15800</v>
      </c>
      <c r="G6" s="95">
        <v>15800</v>
      </c>
      <c r="H6" s="95">
        <v>15800</v>
      </c>
      <c r="I6" s="30"/>
    </row>
    <row r="7" spans="2:11" ht="18.75" customHeight="1" x14ac:dyDescent="0.3">
      <c r="B7" s="11" t="s">
        <v>30</v>
      </c>
      <c r="C7" s="27" t="s">
        <v>1</v>
      </c>
      <c r="D7" s="21" t="s">
        <v>2</v>
      </c>
      <c r="E7" s="12">
        <v>0.9</v>
      </c>
      <c r="F7" s="12">
        <v>0.9</v>
      </c>
      <c r="G7" s="12">
        <v>0.9</v>
      </c>
      <c r="H7" s="32">
        <v>0.9</v>
      </c>
      <c r="I7" s="30"/>
    </row>
    <row r="8" spans="2:11" ht="29.25" customHeight="1" x14ac:dyDescent="0.3">
      <c r="B8" s="13" t="s">
        <v>3</v>
      </c>
      <c r="C8" s="28" t="s">
        <v>4</v>
      </c>
      <c r="D8" s="22" t="s">
        <v>27</v>
      </c>
      <c r="E8" s="14">
        <v>0.4</v>
      </c>
      <c r="F8" s="14">
        <v>0.4</v>
      </c>
      <c r="G8" s="14">
        <v>0.4</v>
      </c>
      <c r="H8" s="33">
        <v>0.4</v>
      </c>
      <c r="I8" s="30"/>
    </row>
    <row r="9" spans="2:11" ht="18.75" customHeight="1" x14ac:dyDescent="0.3">
      <c r="B9" s="11" t="s">
        <v>31</v>
      </c>
      <c r="C9" s="27" t="s">
        <v>5</v>
      </c>
      <c r="D9" s="21" t="s">
        <v>2</v>
      </c>
      <c r="E9" s="26">
        <v>1.8</v>
      </c>
      <c r="F9" s="26">
        <v>1.7</v>
      </c>
      <c r="G9" s="26">
        <v>1.8</v>
      </c>
      <c r="H9" s="34">
        <v>2.1</v>
      </c>
      <c r="I9" s="30"/>
    </row>
    <row r="10" spans="2:11" ht="18.75" customHeight="1" x14ac:dyDescent="0.3">
      <c r="B10" s="11" t="s">
        <v>32</v>
      </c>
      <c r="C10" s="27" t="s">
        <v>6</v>
      </c>
      <c r="D10" s="20" t="s">
        <v>26</v>
      </c>
      <c r="E10" s="26">
        <v>0.6</v>
      </c>
      <c r="F10" s="26">
        <v>0.7</v>
      </c>
      <c r="G10" s="26">
        <v>1</v>
      </c>
      <c r="H10" s="34">
        <v>1.5</v>
      </c>
      <c r="I10" s="30"/>
    </row>
    <row r="11" spans="2:11" ht="18.75" customHeight="1" x14ac:dyDescent="0.35">
      <c r="B11" s="10" t="s">
        <v>33</v>
      </c>
      <c r="C11" s="27" t="s">
        <v>7</v>
      </c>
      <c r="D11" s="20" t="s">
        <v>8</v>
      </c>
      <c r="E11" s="49">
        <v>0.1</v>
      </c>
      <c r="F11" s="49">
        <v>0.1</v>
      </c>
      <c r="G11" s="49">
        <v>0.1</v>
      </c>
      <c r="H11" s="49">
        <v>0.1</v>
      </c>
      <c r="J11" s="53"/>
      <c r="K11" s="53"/>
    </row>
    <row r="12" spans="2:11" ht="18.75" customHeight="1" x14ac:dyDescent="0.3">
      <c r="B12" s="10" t="s">
        <v>37</v>
      </c>
      <c r="C12" s="27" t="s">
        <v>9</v>
      </c>
      <c r="D12" s="20" t="s">
        <v>8</v>
      </c>
      <c r="E12" s="15" t="s">
        <v>2</v>
      </c>
      <c r="F12" s="15" t="s">
        <v>2</v>
      </c>
      <c r="G12" s="15" t="s">
        <v>2</v>
      </c>
      <c r="H12" s="35" t="s">
        <v>2</v>
      </c>
      <c r="I12" s="30"/>
    </row>
    <row r="13" spans="2:11" ht="18.75" customHeight="1" x14ac:dyDescent="0.4">
      <c r="B13" s="10" t="s">
        <v>38</v>
      </c>
      <c r="C13" s="27" t="s">
        <v>42</v>
      </c>
      <c r="D13" s="21" t="s">
        <v>2</v>
      </c>
      <c r="E13" s="15" t="s">
        <v>2</v>
      </c>
      <c r="F13" s="15" t="s">
        <v>2</v>
      </c>
      <c r="G13" s="15" t="s">
        <v>2</v>
      </c>
      <c r="H13" s="35" t="s">
        <v>2</v>
      </c>
      <c r="I13" s="30"/>
    </row>
    <row r="14" spans="2:11" ht="18.75" customHeight="1" x14ac:dyDescent="0.3">
      <c r="B14" s="10" t="s">
        <v>39</v>
      </c>
      <c r="C14" s="27" t="s">
        <v>10</v>
      </c>
      <c r="D14" s="21" t="s">
        <v>2</v>
      </c>
      <c r="E14" s="15" t="s">
        <v>2</v>
      </c>
      <c r="F14" s="15" t="s">
        <v>2</v>
      </c>
      <c r="G14" s="15" t="s">
        <v>2</v>
      </c>
      <c r="H14" s="35" t="s">
        <v>2</v>
      </c>
      <c r="I14" s="30"/>
    </row>
    <row r="15" spans="2:11" ht="18.75" customHeight="1" x14ac:dyDescent="0.3">
      <c r="B15" s="10" t="s">
        <v>34</v>
      </c>
      <c r="C15" s="27" t="s">
        <v>11</v>
      </c>
      <c r="D15" s="21" t="s">
        <v>2</v>
      </c>
      <c r="E15" s="16">
        <v>0.12</v>
      </c>
      <c r="F15" s="16">
        <v>0.12</v>
      </c>
      <c r="G15" s="16">
        <v>0.12</v>
      </c>
      <c r="H15" s="36">
        <v>0.12</v>
      </c>
      <c r="I15" s="30"/>
    </row>
    <row r="16" spans="2:11" ht="18.75" customHeight="1" x14ac:dyDescent="0.35">
      <c r="B16" s="10" t="s">
        <v>35</v>
      </c>
      <c r="C16" s="27" t="s">
        <v>12</v>
      </c>
      <c r="D16" s="20" t="s">
        <v>13</v>
      </c>
      <c r="E16" s="48">
        <v>14</v>
      </c>
      <c r="F16" s="48">
        <v>14</v>
      </c>
      <c r="G16" s="48">
        <v>14</v>
      </c>
      <c r="H16" s="48">
        <v>14</v>
      </c>
      <c r="I16" s="30"/>
      <c r="J16" s="53" t="s">
        <v>50</v>
      </c>
    </row>
    <row r="17" spans="1:10" ht="17" x14ac:dyDescent="0.3">
      <c r="B17" s="10" t="s">
        <v>36</v>
      </c>
      <c r="C17" s="27" t="s">
        <v>14</v>
      </c>
      <c r="D17" s="20" t="s">
        <v>13</v>
      </c>
      <c r="E17" s="48">
        <v>365</v>
      </c>
      <c r="F17" s="48">
        <v>365</v>
      </c>
      <c r="G17" s="48">
        <v>365</v>
      </c>
      <c r="H17" s="50">
        <v>365</v>
      </c>
    </row>
    <row r="18" spans="1:10" ht="23.25" customHeight="1" x14ac:dyDescent="0.3">
      <c r="B18" s="84" t="s">
        <v>43</v>
      </c>
      <c r="C18" s="85" t="s">
        <v>17</v>
      </c>
      <c r="D18" s="86" t="s">
        <v>26</v>
      </c>
      <c r="E18" s="87">
        <f>((E$6*E$8*E$11*E$15*E$16/E17)+E$10)</f>
        <v>3.508931506849315</v>
      </c>
      <c r="F18" s="87">
        <f>((F$6*F$8*F$11*F$15*F$16/F17)+F$10)</f>
        <v>3.6089315068493146</v>
      </c>
      <c r="G18" s="87">
        <f>((G$6*G$8*G$11*G$15*G$16/G17)+G$10)</f>
        <v>3.9089315068493149</v>
      </c>
      <c r="H18" s="88">
        <f>((H$6*H$8*H$11*H$15*H$16/H17)+H$10)</f>
        <v>4.4089315068493153</v>
      </c>
      <c r="I18" s="30" t="s">
        <v>80</v>
      </c>
      <c r="J18" s="89">
        <f>AVERAGE(E18:H18)</f>
        <v>3.8589315068493151</v>
      </c>
    </row>
    <row r="19" spans="1:10" ht="23.25" customHeight="1" x14ac:dyDescent="0.3">
      <c r="A19" s="17"/>
      <c r="B19" s="18" t="s">
        <v>29</v>
      </c>
      <c r="C19" s="29" t="s">
        <v>18</v>
      </c>
      <c r="D19" s="23" t="s">
        <v>26</v>
      </c>
      <c r="E19" s="19">
        <f>((E$6*E$8*E$11*E$15*E$16/E17)+E$10)*(E$9^1.645)*E$7</f>
        <v>8.3050197839643811</v>
      </c>
      <c r="F19" s="19">
        <f>((F$6*F$8*F$11*F$15*F$16/F17)+F$10)*(F$9^1.645)*F$7</f>
        <v>7.7751651919362965</v>
      </c>
      <c r="G19" s="19">
        <f>((G$6*G$8*G$11*G$15*G$16/G17)+G$10)*(G$9^1.645)*G$7</f>
        <v>9.2517489826111223</v>
      </c>
      <c r="H19" s="31">
        <f>((H$6*H$8*H$11*H$15*H$16/H17)+H$10)*(H$9^1.645)*H$7</f>
        <v>13.447037046348751</v>
      </c>
      <c r="I19" s="30"/>
    </row>
    <row r="20" spans="1:10" ht="23.25" customHeight="1" thickBot="1" x14ac:dyDescent="0.35">
      <c r="A20" s="17"/>
      <c r="B20" s="43" t="s">
        <v>40</v>
      </c>
      <c r="C20" s="42" t="s">
        <v>47</v>
      </c>
      <c r="D20" s="39" t="s">
        <v>26</v>
      </c>
      <c r="E20" s="51">
        <v>5</v>
      </c>
      <c r="F20" s="51">
        <v>5</v>
      </c>
      <c r="G20" s="51">
        <v>5</v>
      </c>
      <c r="H20" s="52">
        <v>5</v>
      </c>
      <c r="I20" s="30"/>
      <c r="J20" s="1" t="s">
        <v>49</v>
      </c>
    </row>
    <row r="21" spans="1:10" ht="40.5" customHeight="1" thickTop="1" thickBot="1" x14ac:dyDescent="0.35">
      <c r="B21" s="7" t="s">
        <v>41</v>
      </c>
      <c r="C21" s="41" t="s">
        <v>44</v>
      </c>
      <c r="D21" s="40" t="s">
        <v>19</v>
      </c>
      <c r="E21" s="38">
        <f>1-LOGNORMDIST(E20,LN(E18*E7),LN(E9))</f>
        <v>0.21718844289504247</v>
      </c>
      <c r="F21" s="38">
        <f>1-LOGNORMDIST(F20,LN(F18*F7),LN(F9))</f>
        <v>0.20811663965963678</v>
      </c>
      <c r="G21" s="38">
        <f>1-LOGNORMDIST(G20,LN(G18*G7),LN(G9))</f>
        <v>0.27489843373485912</v>
      </c>
      <c r="H21" s="37">
        <f>1-LOGNORMDIST(H20,LN(H18*H7),LN(H9))</f>
        <v>0.37768334139375226</v>
      </c>
      <c r="I21" s="30"/>
    </row>
    <row r="22" spans="1:10" ht="17" x14ac:dyDescent="0.3">
      <c r="B22" s="24"/>
    </row>
    <row r="23" spans="1:10" x14ac:dyDescent="0.3">
      <c r="B23" s="25"/>
      <c r="E23" s="47"/>
      <c r="F23" s="47"/>
      <c r="G23" s="47"/>
      <c r="H23" s="47"/>
    </row>
    <row r="26" spans="1:10" x14ac:dyDescent="0.3">
      <c r="B26" s="6"/>
      <c r="C26" s="6"/>
      <c r="D26" s="1"/>
      <c r="E26" s="97"/>
      <c r="F26" s="97"/>
      <c r="G26" s="97"/>
      <c r="H26" s="97"/>
    </row>
    <row r="27" spans="1:10" x14ac:dyDescent="0.3">
      <c r="D27" s="1"/>
      <c r="E27" s="1"/>
    </row>
    <row r="28" spans="1:10" x14ac:dyDescent="0.3">
      <c r="D28" s="1"/>
      <c r="E28" s="1"/>
    </row>
    <row r="29" spans="1:10" x14ac:dyDescent="0.3">
      <c r="D29" s="1"/>
      <c r="E29" s="1"/>
    </row>
    <row r="30" spans="1:10" x14ac:dyDescent="0.3">
      <c r="D30" s="1"/>
      <c r="E30" s="1"/>
    </row>
    <row r="31" spans="1:10" x14ac:dyDescent="0.3">
      <c r="D31" s="1"/>
      <c r="E31" s="1"/>
    </row>
    <row r="32" spans="1:10" x14ac:dyDescent="0.3">
      <c r="D32" s="1"/>
      <c r="E32" s="1"/>
    </row>
    <row r="33" spans="4:5" x14ac:dyDescent="0.3">
      <c r="D33" s="1"/>
      <c r="E33" s="1"/>
    </row>
    <row r="34" spans="4:5" x14ac:dyDescent="0.3">
      <c r="D34" s="1"/>
      <c r="E34" s="1"/>
    </row>
    <row r="35" spans="4:5" x14ac:dyDescent="0.3">
      <c r="D35" s="1"/>
      <c r="E35" s="1"/>
    </row>
    <row r="36" spans="4:5" x14ac:dyDescent="0.3">
      <c r="D36" s="1"/>
      <c r="E36" s="1"/>
    </row>
    <row r="37" spans="4:5" x14ac:dyDescent="0.3">
      <c r="D37" s="1"/>
      <c r="E37" s="1"/>
    </row>
    <row r="38" spans="4:5" x14ac:dyDescent="0.3">
      <c r="D38" s="1"/>
      <c r="E38" s="1"/>
    </row>
    <row r="39" spans="4:5" x14ac:dyDescent="0.3">
      <c r="D39" s="1"/>
      <c r="E39" s="1"/>
    </row>
    <row r="40" spans="4:5" x14ac:dyDescent="0.3">
      <c r="D40" s="1"/>
      <c r="E40" s="1"/>
    </row>
    <row r="41" spans="4:5" x14ac:dyDescent="0.3">
      <c r="D41" s="1"/>
      <c r="E41" s="1"/>
    </row>
    <row r="42" spans="4:5" x14ac:dyDescent="0.3">
      <c r="D42" s="1"/>
      <c r="E42" s="1"/>
    </row>
    <row r="43" spans="4:5" x14ac:dyDescent="0.3">
      <c r="D43" s="1"/>
      <c r="E43" s="1"/>
    </row>
    <row r="44" spans="4:5" x14ac:dyDescent="0.3">
      <c r="D44" s="1"/>
      <c r="E44" s="1"/>
    </row>
    <row r="45" spans="4:5" x14ac:dyDescent="0.3">
      <c r="D45" s="1"/>
      <c r="E45" s="1"/>
    </row>
  </sheetData>
  <mergeCells count="2">
    <mergeCell ref="E3:H3"/>
    <mergeCell ref="E26:H26"/>
  </mergeCells>
  <pageMargins left="0.75" right="0.75" top="1" bottom="1" header="0.5" footer="0.5"/>
  <pageSetup orientation="portrait" r:id="rId1"/>
  <headerFooter alignWithMargins="0">
    <oddHeader xml:space="preserve">&amp;L&amp;"Times New Roman,Bold"&amp;14Calculations of Preliminary Remediation Goals (PRGs)&amp;"Times New Roman,Regular"&amp;12
</oddHeader>
    <oddFooter>&amp;L&amp;"Times New Roman,Bold"&amp;10Source:  U.S. EPA (1996).  Recommendations of the Technical Review Workgroup for Lead 
for an Interim Approach to Assessing Risks Associated with Adult Exposures to Lead in Soil&amp;R&amp;9Printed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5"/>
  <sheetViews>
    <sheetView topLeftCell="D6" zoomScale="75" workbookViewId="0">
      <selection activeCell="J21" sqref="J21"/>
    </sheetView>
  </sheetViews>
  <sheetFormatPr defaultColWidth="8.83203125" defaultRowHeight="15" x14ac:dyDescent="0.3"/>
  <cols>
    <col min="1" max="1" width="5.58203125" style="1" customWidth="1"/>
    <col min="2" max="2" width="20.33203125" style="1" customWidth="1"/>
    <col min="3" max="3" width="62.08203125" style="1" customWidth="1"/>
    <col min="4" max="4" width="14.83203125" style="2" customWidth="1"/>
    <col min="5" max="5" width="19.83203125" style="2" customWidth="1"/>
    <col min="6" max="8" width="20.58203125" style="1" customWidth="1"/>
    <col min="9" max="9" width="8.83203125" style="1"/>
    <col min="10" max="10" width="72" style="1" bestFit="1" customWidth="1"/>
    <col min="11" max="11" width="74.58203125" style="1" bestFit="1" customWidth="1"/>
    <col min="12" max="16384" width="8.83203125" style="1"/>
  </cols>
  <sheetData>
    <row r="1" spans="2:11" s="44" customFormat="1" ht="20" x14ac:dyDescent="0.4">
      <c r="B1" s="45" t="s">
        <v>46</v>
      </c>
    </row>
    <row r="2" spans="2:11" s="44" customFormat="1" ht="20" x14ac:dyDescent="0.4">
      <c r="B2" s="46" t="s">
        <v>45</v>
      </c>
    </row>
    <row r="3" spans="2:11" ht="16.5" customHeight="1" x14ac:dyDescent="0.3">
      <c r="B3" s="6" t="s">
        <v>48</v>
      </c>
      <c r="D3" s="1"/>
      <c r="E3" s="96" t="s">
        <v>79</v>
      </c>
      <c r="F3" s="96"/>
      <c r="G3" s="96"/>
      <c r="H3" s="96"/>
    </row>
    <row r="4" spans="2:11" ht="19.5" customHeight="1" thickBot="1" x14ac:dyDescent="0.35">
      <c r="D4" s="1"/>
      <c r="E4" s="1"/>
      <c r="G4" s="8"/>
      <c r="H4" s="8"/>
      <c r="I4" s="8"/>
      <c r="J4" s="8"/>
    </row>
    <row r="5" spans="2:11" ht="60" customHeight="1" x14ac:dyDescent="0.3">
      <c r="B5" s="3" t="s">
        <v>20</v>
      </c>
      <c r="C5" s="9" t="s">
        <v>21</v>
      </c>
      <c r="D5" s="4" t="s">
        <v>0</v>
      </c>
      <c r="E5" s="9" t="s">
        <v>25</v>
      </c>
      <c r="F5" s="9" t="s">
        <v>23</v>
      </c>
      <c r="G5" s="9" t="s">
        <v>24</v>
      </c>
      <c r="H5" s="5" t="s">
        <v>22</v>
      </c>
      <c r="I5" s="30"/>
    </row>
    <row r="6" spans="2:11" ht="18.75" customHeight="1" x14ac:dyDescent="0.3">
      <c r="B6" s="10" t="s">
        <v>15</v>
      </c>
      <c r="C6" s="27" t="s">
        <v>16</v>
      </c>
      <c r="D6" s="20" t="s">
        <v>28</v>
      </c>
      <c r="E6" s="48">
        <v>15800</v>
      </c>
      <c r="F6" s="48">
        <v>15800</v>
      </c>
      <c r="G6" s="48">
        <v>15800</v>
      </c>
      <c r="H6" s="48">
        <v>15800</v>
      </c>
      <c r="I6" s="30"/>
    </row>
    <row r="7" spans="2:11" ht="18.75" customHeight="1" x14ac:dyDescent="0.3">
      <c r="B7" s="11" t="s">
        <v>30</v>
      </c>
      <c r="C7" s="27" t="s">
        <v>1</v>
      </c>
      <c r="D7" s="21" t="s">
        <v>2</v>
      </c>
      <c r="E7" s="12">
        <v>0.9</v>
      </c>
      <c r="F7" s="12">
        <v>0.9</v>
      </c>
      <c r="G7" s="12">
        <v>0.9</v>
      </c>
      <c r="H7" s="32">
        <v>0.9</v>
      </c>
      <c r="I7" s="30"/>
    </row>
    <row r="8" spans="2:11" ht="29.25" customHeight="1" x14ac:dyDescent="0.3">
      <c r="B8" s="13" t="s">
        <v>3</v>
      </c>
      <c r="C8" s="28" t="s">
        <v>4</v>
      </c>
      <c r="D8" s="22" t="s">
        <v>27</v>
      </c>
      <c r="E8" s="14">
        <v>0.4</v>
      </c>
      <c r="F8" s="14">
        <v>0.4</v>
      </c>
      <c r="G8" s="14">
        <v>0.4</v>
      </c>
      <c r="H8" s="33">
        <v>0.4</v>
      </c>
      <c r="I8" s="30"/>
    </row>
    <row r="9" spans="2:11" ht="18.75" customHeight="1" x14ac:dyDescent="0.3">
      <c r="B9" s="11" t="s">
        <v>31</v>
      </c>
      <c r="C9" s="27" t="s">
        <v>5</v>
      </c>
      <c r="D9" s="21" t="s">
        <v>2</v>
      </c>
      <c r="E9" s="26">
        <v>1.8</v>
      </c>
      <c r="F9" s="26">
        <v>1.7</v>
      </c>
      <c r="G9" s="26">
        <v>1.8</v>
      </c>
      <c r="H9" s="34">
        <v>2.1</v>
      </c>
      <c r="I9" s="30"/>
    </row>
    <row r="10" spans="2:11" ht="18.75" customHeight="1" x14ac:dyDescent="0.3">
      <c r="B10" s="11" t="s">
        <v>32</v>
      </c>
      <c r="C10" s="27" t="s">
        <v>6</v>
      </c>
      <c r="D10" s="20" t="s">
        <v>26</v>
      </c>
      <c r="E10" s="26">
        <v>0.6</v>
      </c>
      <c r="F10" s="26">
        <v>0.7</v>
      </c>
      <c r="G10" s="26">
        <v>1</v>
      </c>
      <c r="H10" s="34">
        <v>1.5</v>
      </c>
      <c r="I10" s="30"/>
    </row>
    <row r="11" spans="2:11" ht="18.75" customHeight="1" x14ac:dyDescent="0.35">
      <c r="B11" s="10" t="s">
        <v>33</v>
      </c>
      <c r="C11" s="27" t="s">
        <v>7</v>
      </c>
      <c r="D11" s="20" t="s">
        <v>8</v>
      </c>
      <c r="E11" s="49">
        <v>0.1</v>
      </c>
      <c r="F11" s="49">
        <v>0.1</v>
      </c>
      <c r="G11" s="49">
        <v>0.1</v>
      </c>
      <c r="H11" s="49">
        <v>0.1</v>
      </c>
      <c r="J11" s="53"/>
      <c r="K11" s="53"/>
    </row>
    <row r="12" spans="2:11" ht="18.75" customHeight="1" x14ac:dyDescent="0.3">
      <c r="B12" s="10" t="s">
        <v>37</v>
      </c>
      <c r="C12" s="27" t="s">
        <v>9</v>
      </c>
      <c r="D12" s="20" t="s">
        <v>8</v>
      </c>
      <c r="E12" s="15" t="s">
        <v>2</v>
      </c>
      <c r="F12" s="15" t="s">
        <v>2</v>
      </c>
      <c r="G12" s="15" t="s">
        <v>2</v>
      </c>
      <c r="H12" s="35" t="s">
        <v>2</v>
      </c>
      <c r="I12" s="30"/>
    </row>
    <row r="13" spans="2:11" ht="18.75" customHeight="1" x14ac:dyDescent="0.4">
      <c r="B13" s="10" t="s">
        <v>38</v>
      </c>
      <c r="C13" s="27" t="s">
        <v>42</v>
      </c>
      <c r="D13" s="21" t="s">
        <v>2</v>
      </c>
      <c r="E13" s="15" t="s">
        <v>2</v>
      </c>
      <c r="F13" s="15" t="s">
        <v>2</v>
      </c>
      <c r="G13" s="15" t="s">
        <v>2</v>
      </c>
      <c r="H13" s="35" t="s">
        <v>2</v>
      </c>
      <c r="I13" s="30"/>
    </row>
    <row r="14" spans="2:11" ht="18.75" customHeight="1" x14ac:dyDescent="0.3">
      <c r="B14" s="10" t="s">
        <v>39</v>
      </c>
      <c r="C14" s="27" t="s">
        <v>10</v>
      </c>
      <c r="D14" s="21" t="s">
        <v>2</v>
      </c>
      <c r="E14" s="15" t="s">
        <v>2</v>
      </c>
      <c r="F14" s="15" t="s">
        <v>2</v>
      </c>
      <c r="G14" s="15" t="s">
        <v>2</v>
      </c>
      <c r="H14" s="35" t="s">
        <v>2</v>
      </c>
      <c r="I14" s="30"/>
    </row>
    <row r="15" spans="2:11" ht="18.75" customHeight="1" x14ac:dyDescent="0.3">
      <c r="B15" s="10" t="s">
        <v>34</v>
      </c>
      <c r="C15" s="27" t="s">
        <v>11</v>
      </c>
      <c r="D15" s="21" t="s">
        <v>2</v>
      </c>
      <c r="E15" s="16">
        <v>0.12</v>
      </c>
      <c r="F15" s="16">
        <v>0.12</v>
      </c>
      <c r="G15" s="16">
        <v>0.12</v>
      </c>
      <c r="H15" s="36">
        <v>0.12</v>
      </c>
      <c r="I15" s="30"/>
    </row>
    <row r="16" spans="2:11" ht="18.75" customHeight="1" x14ac:dyDescent="0.35">
      <c r="B16" s="10" t="s">
        <v>35</v>
      </c>
      <c r="C16" s="27" t="s">
        <v>12</v>
      </c>
      <c r="D16" s="20" t="s">
        <v>13</v>
      </c>
      <c r="E16" s="48">
        <v>250</v>
      </c>
      <c r="F16" s="48">
        <v>250</v>
      </c>
      <c r="G16" s="48">
        <v>250</v>
      </c>
      <c r="H16" s="48">
        <v>250</v>
      </c>
      <c r="I16" s="30"/>
      <c r="J16" s="53"/>
    </row>
    <row r="17" spans="1:10" ht="17" x14ac:dyDescent="0.3">
      <c r="B17" s="10" t="s">
        <v>36</v>
      </c>
      <c r="C17" s="27" t="s">
        <v>14</v>
      </c>
      <c r="D17" s="20" t="s">
        <v>13</v>
      </c>
      <c r="E17" s="48">
        <v>365</v>
      </c>
      <c r="F17" s="48">
        <v>365</v>
      </c>
      <c r="G17" s="48">
        <v>365</v>
      </c>
      <c r="H17" s="50">
        <v>365</v>
      </c>
    </row>
    <row r="18" spans="1:10" ht="23.25" customHeight="1" x14ac:dyDescent="0.3">
      <c r="B18" s="84" t="s">
        <v>43</v>
      </c>
      <c r="C18" s="85" t="s">
        <v>17</v>
      </c>
      <c r="D18" s="86" t="s">
        <v>26</v>
      </c>
      <c r="E18" s="87">
        <f>((E$6*E$8*E$11*E$15*E$16/E17)+E$10)</f>
        <v>52.545205479452058</v>
      </c>
      <c r="F18" s="87">
        <f>((F$6*F$8*F$11*F$15*F$16/F17)+F$10)</f>
        <v>52.645205479452059</v>
      </c>
      <c r="G18" s="87">
        <f>((G$6*G$8*G$11*G$15*G$16/G17)+G$10)</f>
        <v>52.945205479452056</v>
      </c>
      <c r="H18" s="88">
        <f>((H$6*H$8*H$11*H$15*H$16/H17)+H$10)</f>
        <v>53.445205479452056</v>
      </c>
      <c r="I18" s="30" t="s">
        <v>80</v>
      </c>
      <c r="J18" s="89">
        <f>AVERAGE(E18:H18)</f>
        <v>52.895205479452059</v>
      </c>
    </row>
    <row r="19" spans="1:10" ht="23.25" customHeight="1" x14ac:dyDescent="0.3">
      <c r="A19" s="17"/>
      <c r="B19" s="18" t="s">
        <v>29</v>
      </c>
      <c r="C19" s="29" t="s">
        <v>18</v>
      </c>
      <c r="D19" s="23" t="s">
        <v>26</v>
      </c>
      <c r="E19" s="19">
        <f>((E$6*E$8*E$11*E$15*E$16/E17)+E$10)*(E$9^1.645)*E$7</f>
        <v>124.36520069072495</v>
      </c>
      <c r="F19" s="19">
        <f>((F$6*F$8*F$11*F$15*F$16/F17)+F$10)*(F$9^1.645)*F$7</f>
        <v>113.42004368587216</v>
      </c>
      <c r="G19" s="19">
        <f>((G$6*G$8*G$11*G$15*G$16/G17)+G$10)*(G$9^1.645)*G$7</f>
        <v>125.31192988937168</v>
      </c>
      <c r="H19" s="31">
        <f>((H$6*H$8*H$11*H$15*H$16/H17)+H$10)*(H$9^1.645)*H$7</f>
        <v>163.00540321740939</v>
      </c>
      <c r="I19" s="30"/>
    </row>
    <row r="20" spans="1:10" ht="23.25" customHeight="1" thickBot="1" x14ac:dyDescent="0.35">
      <c r="A20" s="17"/>
      <c r="B20" s="43" t="s">
        <v>40</v>
      </c>
      <c r="C20" s="42" t="s">
        <v>47</v>
      </c>
      <c r="D20" s="39" t="s">
        <v>26</v>
      </c>
      <c r="E20" s="51">
        <v>5</v>
      </c>
      <c r="F20" s="51">
        <v>5</v>
      </c>
      <c r="G20" s="51">
        <v>5</v>
      </c>
      <c r="H20" s="52">
        <v>5</v>
      </c>
      <c r="I20" s="30"/>
      <c r="J20" s="1" t="s">
        <v>49</v>
      </c>
    </row>
    <row r="21" spans="1:10" ht="40.5" customHeight="1" thickTop="1" thickBot="1" x14ac:dyDescent="0.35">
      <c r="B21" s="7" t="s">
        <v>41</v>
      </c>
      <c r="C21" s="41" t="s">
        <v>44</v>
      </c>
      <c r="D21" s="40" t="s">
        <v>19</v>
      </c>
      <c r="E21" s="38">
        <f>1-LOGNORMDIST(E20,LN(E18*E7),LN(E9))</f>
        <v>0.99993397501827652</v>
      </c>
      <c r="F21" s="38">
        <f>1-LOGNORMDIST(F20,LN(F18*F7),LN(F9))</f>
        <v>0.99998872157125862</v>
      </c>
      <c r="G21" s="38">
        <f>1-LOGNORMDIST(G20,LN(G18*G7),LN(G9))</f>
        <v>0.99993734689484903</v>
      </c>
      <c r="H21" s="37">
        <f>1-LOGNORMDIST(H20,LN(H18*H7),LN(H9))</f>
        <v>0.9988606597632097</v>
      </c>
      <c r="I21" s="30"/>
    </row>
    <row r="22" spans="1:10" ht="17" x14ac:dyDescent="0.3">
      <c r="B22" s="24"/>
    </row>
    <row r="23" spans="1:10" x14ac:dyDescent="0.3">
      <c r="B23" s="25"/>
      <c r="E23" s="47"/>
      <c r="F23" s="47"/>
      <c r="G23" s="47"/>
      <c r="H23" s="47"/>
    </row>
    <row r="26" spans="1:10" x14ac:dyDescent="0.3">
      <c r="B26" s="6"/>
      <c r="C26" s="6"/>
      <c r="D26" s="1"/>
      <c r="E26" s="97"/>
      <c r="F26" s="97"/>
      <c r="G26" s="97"/>
      <c r="H26" s="97"/>
    </row>
    <row r="27" spans="1:10" x14ac:dyDescent="0.3">
      <c r="D27" s="1"/>
      <c r="E27" s="1"/>
    </row>
    <row r="28" spans="1:10" x14ac:dyDescent="0.3">
      <c r="D28" s="1"/>
      <c r="E28" s="1"/>
    </row>
    <row r="29" spans="1:10" x14ac:dyDescent="0.3">
      <c r="D29" s="1"/>
      <c r="E29" s="1"/>
    </row>
    <row r="30" spans="1:10" x14ac:dyDescent="0.3">
      <c r="D30" s="1"/>
      <c r="E30" s="1"/>
    </row>
    <row r="31" spans="1:10" x14ac:dyDescent="0.3">
      <c r="D31" s="1"/>
      <c r="E31" s="1"/>
    </row>
    <row r="32" spans="1:10" x14ac:dyDescent="0.3">
      <c r="D32" s="1"/>
      <c r="E32" s="1"/>
    </row>
    <row r="33" spans="4:5" x14ac:dyDescent="0.3">
      <c r="D33" s="1"/>
      <c r="E33" s="1"/>
    </row>
    <row r="34" spans="4:5" x14ac:dyDescent="0.3">
      <c r="D34" s="1"/>
      <c r="E34" s="1"/>
    </row>
    <row r="35" spans="4:5" x14ac:dyDescent="0.3">
      <c r="D35" s="1"/>
      <c r="E35" s="1"/>
    </row>
    <row r="36" spans="4:5" x14ac:dyDescent="0.3">
      <c r="D36" s="1"/>
      <c r="E36" s="1"/>
    </row>
    <row r="37" spans="4:5" x14ac:dyDescent="0.3">
      <c r="D37" s="1"/>
      <c r="E37" s="1"/>
    </row>
    <row r="38" spans="4:5" x14ac:dyDescent="0.3">
      <c r="D38" s="1"/>
      <c r="E38" s="1"/>
    </row>
    <row r="39" spans="4:5" x14ac:dyDescent="0.3">
      <c r="D39" s="1"/>
      <c r="E39" s="1"/>
    </row>
    <row r="40" spans="4:5" x14ac:dyDescent="0.3">
      <c r="D40" s="1"/>
      <c r="E40" s="1"/>
    </row>
    <row r="41" spans="4:5" x14ac:dyDescent="0.3">
      <c r="D41" s="1"/>
      <c r="E41" s="1"/>
    </row>
    <row r="42" spans="4:5" x14ac:dyDescent="0.3">
      <c r="D42" s="1"/>
      <c r="E42" s="1"/>
    </row>
    <row r="43" spans="4:5" x14ac:dyDescent="0.3">
      <c r="D43" s="1"/>
      <c r="E43" s="1"/>
    </row>
    <row r="44" spans="4:5" x14ac:dyDescent="0.3">
      <c r="D44" s="1"/>
      <c r="E44" s="1"/>
    </row>
    <row r="45" spans="4:5" x14ac:dyDescent="0.3">
      <c r="D45" s="1"/>
      <c r="E45" s="1"/>
    </row>
  </sheetData>
  <mergeCells count="2">
    <mergeCell ref="E3:H3"/>
    <mergeCell ref="E26:H26"/>
  </mergeCells>
  <pageMargins left="0.75" right="0.75" top="1" bottom="1" header="0.5" footer="0.5"/>
  <pageSetup orientation="portrait" r:id="rId1"/>
  <headerFooter alignWithMargins="0">
    <oddHeader xml:space="preserve">&amp;L&amp;"Times New Roman,Bold"&amp;14Calculations of Preliminary Remediation Goals (PRGs)&amp;"Times New Roman,Regular"&amp;12
</oddHeader>
    <oddFooter>&amp;L&amp;"Times New Roman,Bold"&amp;10Source:  U.S. EPA (1996).  Recommendations of the Technical Review Workgroup for Lead 
for an Interim Approach to Assessing Risks Associated with Adult Exposures to Lead in Soil&amp;R&amp;9Printed 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3"/>
  <sheetViews>
    <sheetView topLeftCell="F9" zoomScale="75" workbookViewId="0">
      <selection activeCell="E6" sqref="E6:H6"/>
    </sheetView>
  </sheetViews>
  <sheetFormatPr defaultColWidth="8.83203125" defaultRowHeight="15" x14ac:dyDescent="0.3"/>
  <cols>
    <col min="1" max="1" width="5.58203125" style="1" customWidth="1"/>
    <col min="2" max="2" width="20.33203125" style="1" customWidth="1"/>
    <col min="3" max="3" width="62.08203125" style="1" customWidth="1"/>
    <col min="4" max="4" width="14.83203125" style="2" customWidth="1"/>
    <col min="5" max="5" width="19.83203125" style="2" customWidth="1"/>
    <col min="6" max="8" width="20.58203125" style="1" customWidth="1"/>
    <col min="9" max="9" width="8.83203125" style="1"/>
    <col min="10" max="10" width="72" style="1" bestFit="1" customWidth="1"/>
    <col min="11" max="11" width="74.58203125" style="1" bestFit="1" customWidth="1"/>
    <col min="12" max="16384" width="8.83203125" style="1"/>
  </cols>
  <sheetData>
    <row r="1" spans="2:11" s="44" customFormat="1" ht="20" x14ac:dyDescent="0.4">
      <c r="B1" s="45" t="s">
        <v>46</v>
      </c>
    </row>
    <row r="2" spans="2:11" s="44" customFormat="1" ht="20" x14ac:dyDescent="0.4">
      <c r="B2" s="46" t="s">
        <v>45</v>
      </c>
    </row>
    <row r="3" spans="2:11" ht="16.5" customHeight="1" x14ac:dyDescent="0.3">
      <c r="B3" s="6" t="s">
        <v>48</v>
      </c>
      <c r="D3" s="1"/>
      <c r="E3" s="96" t="s">
        <v>78</v>
      </c>
      <c r="F3" s="96"/>
      <c r="G3" s="96"/>
      <c r="H3" s="96"/>
    </row>
    <row r="4" spans="2:11" ht="19.5" customHeight="1" thickBot="1" x14ac:dyDescent="0.35">
      <c r="D4" s="1"/>
      <c r="E4" s="1"/>
      <c r="G4" s="8"/>
      <c r="H4" s="8"/>
      <c r="I4" s="8"/>
      <c r="J4" s="8"/>
    </row>
    <row r="5" spans="2:11" ht="60" customHeight="1" x14ac:dyDescent="0.3">
      <c r="B5" s="3" t="s">
        <v>20</v>
      </c>
      <c r="C5" s="9" t="s">
        <v>21</v>
      </c>
      <c r="D5" s="4" t="s">
        <v>0</v>
      </c>
      <c r="E5" s="9" t="s">
        <v>25</v>
      </c>
      <c r="F5" s="9" t="s">
        <v>23</v>
      </c>
      <c r="G5" s="9" t="s">
        <v>24</v>
      </c>
      <c r="H5" s="5" t="s">
        <v>22</v>
      </c>
      <c r="I5" s="30"/>
    </row>
    <row r="6" spans="2:11" ht="18.75" customHeight="1" x14ac:dyDescent="0.3">
      <c r="B6" s="10" t="s">
        <v>15</v>
      </c>
      <c r="C6" s="27" t="s">
        <v>16</v>
      </c>
      <c r="D6" s="20" t="s">
        <v>28</v>
      </c>
      <c r="E6" s="48">
        <v>3245</v>
      </c>
      <c r="F6" s="48">
        <v>3245</v>
      </c>
      <c r="G6" s="48">
        <v>3245</v>
      </c>
      <c r="H6" s="48">
        <v>3245</v>
      </c>
      <c r="I6" s="30"/>
    </row>
    <row r="7" spans="2:11" ht="18.75" customHeight="1" x14ac:dyDescent="0.3">
      <c r="B7" s="11" t="s">
        <v>30</v>
      </c>
      <c r="C7" s="27" t="s">
        <v>1</v>
      </c>
      <c r="D7" s="21" t="s">
        <v>2</v>
      </c>
      <c r="E7" s="12">
        <v>1</v>
      </c>
      <c r="F7" s="12">
        <v>0.9</v>
      </c>
      <c r="G7" s="12">
        <v>0.9</v>
      </c>
      <c r="H7" s="32">
        <v>0.9</v>
      </c>
      <c r="I7" s="30"/>
    </row>
    <row r="8" spans="2:11" ht="29.25" customHeight="1" x14ac:dyDescent="0.3">
      <c r="B8" s="13" t="s">
        <v>3</v>
      </c>
      <c r="C8" s="28" t="s">
        <v>4</v>
      </c>
      <c r="D8" s="22" t="s">
        <v>27</v>
      </c>
      <c r="E8" s="14">
        <v>0.4</v>
      </c>
      <c r="F8" s="14">
        <v>0.4</v>
      </c>
      <c r="G8" s="14">
        <v>0.4</v>
      </c>
      <c r="H8" s="33">
        <v>0.4</v>
      </c>
      <c r="I8" s="30"/>
    </row>
    <row r="9" spans="2:11" ht="18.75" customHeight="1" x14ac:dyDescent="0.3">
      <c r="B9" s="11" t="s">
        <v>31</v>
      </c>
      <c r="C9" s="27" t="s">
        <v>5</v>
      </c>
      <c r="D9" s="21" t="s">
        <v>2</v>
      </c>
      <c r="E9" s="26">
        <v>1.8</v>
      </c>
      <c r="F9" s="26">
        <v>1.7</v>
      </c>
      <c r="G9" s="26">
        <v>1.8</v>
      </c>
      <c r="H9" s="34">
        <v>2.1</v>
      </c>
      <c r="I9" s="30"/>
    </row>
    <row r="10" spans="2:11" ht="18.75" customHeight="1" x14ac:dyDescent="0.3">
      <c r="B10" s="11" t="s">
        <v>32</v>
      </c>
      <c r="C10" s="27" t="s">
        <v>6</v>
      </c>
      <c r="D10" s="20" t="s">
        <v>26</v>
      </c>
      <c r="E10" s="26">
        <v>0.6</v>
      </c>
      <c r="F10" s="26">
        <v>0.7</v>
      </c>
      <c r="G10" s="26">
        <v>1</v>
      </c>
      <c r="H10" s="34">
        <v>1.5</v>
      </c>
      <c r="I10" s="30"/>
    </row>
    <row r="11" spans="2:11" ht="18.75" customHeight="1" x14ac:dyDescent="0.35">
      <c r="B11" s="10" t="s">
        <v>33</v>
      </c>
      <c r="C11" s="27" t="s">
        <v>7</v>
      </c>
      <c r="D11" s="20" t="s">
        <v>8</v>
      </c>
      <c r="E11" s="49">
        <v>0.1</v>
      </c>
      <c r="F11" s="49">
        <v>0.1</v>
      </c>
      <c r="G11" s="49">
        <v>0.1</v>
      </c>
      <c r="H11" s="49">
        <v>0.1</v>
      </c>
      <c r="J11" s="53"/>
      <c r="K11" s="53"/>
    </row>
    <row r="12" spans="2:11" ht="18.75" customHeight="1" x14ac:dyDescent="0.3">
      <c r="B12" s="10" t="s">
        <v>37</v>
      </c>
      <c r="C12" s="27" t="s">
        <v>9</v>
      </c>
      <c r="D12" s="20" t="s">
        <v>8</v>
      </c>
      <c r="E12" s="15" t="s">
        <v>2</v>
      </c>
      <c r="F12" s="15" t="s">
        <v>2</v>
      </c>
      <c r="G12" s="15" t="s">
        <v>2</v>
      </c>
      <c r="H12" s="35" t="s">
        <v>2</v>
      </c>
      <c r="I12" s="30"/>
    </row>
    <row r="13" spans="2:11" ht="18.75" customHeight="1" x14ac:dyDescent="0.4">
      <c r="B13" s="10" t="s">
        <v>38</v>
      </c>
      <c r="C13" s="27" t="s">
        <v>42</v>
      </c>
      <c r="D13" s="21" t="s">
        <v>2</v>
      </c>
      <c r="E13" s="15" t="s">
        <v>2</v>
      </c>
      <c r="F13" s="15" t="s">
        <v>2</v>
      </c>
      <c r="G13" s="15" t="s">
        <v>2</v>
      </c>
      <c r="H13" s="35" t="s">
        <v>2</v>
      </c>
      <c r="I13" s="30"/>
    </row>
    <row r="14" spans="2:11" ht="18.75" customHeight="1" x14ac:dyDescent="0.3">
      <c r="B14" s="10" t="s">
        <v>39</v>
      </c>
      <c r="C14" s="27" t="s">
        <v>10</v>
      </c>
      <c r="D14" s="21" t="s">
        <v>2</v>
      </c>
      <c r="E14" s="15" t="s">
        <v>2</v>
      </c>
      <c r="F14" s="15" t="s">
        <v>2</v>
      </c>
      <c r="G14" s="15" t="s">
        <v>2</v>
      </c>
      <c r="H14" s="35" t="s">
        <v>2</v>
      </c>
      <c r="I14" s="30"/>
    </row>
    <row r="15" spans="2:11" ht="18.75" customHeight="1" x14ac:dyDescent="0.3">
      <c r="B15" s="10" t="s">
        <v>34</v>
      </c>
      <c r="C15" s="27" t="s">
        <v>11</v>
      </c>
      <c r="D15" s="21" t="s">
        <v>2</v>
      </c>
      <c r="E15" s="16">
        <v>0.12</v>
      </c>
      <c r="F15" s="16">
        <v>0.12</v>
      </c>
      <c r="G15" s="16">
        <v>0.12</v>
      </c>
      <c r="H15" s="36">
        <v>0.12</v>
      </c>
      <c r="I15" s="30"/>
    </row>
    <row r="16" spans="2:11" ht="18.75" customHeight="1" x14ac:dyDescent="0.35">
      <c r="B16" s="10" t="s">
        <v>35</v>
      </c>
      <c r="C16" s="27" t="s">
        <v>12</v>
      </c>
      <c r="D16" s="20" t="s">
        <v>13</v>
      </c>
      <c r="E16" s="48">
        <v>14</v>
      </c>
      <c r="F16" s="48">
        <v>14</v>
      </c>
      <c r="G16" s="48">
        <v>14</v>
      </c>
      <c r="H16" s="48">
        <v>14</v>
      </c>
      <c r="I16" s="30"/>
      <c r="J16" s="53" t="s">
        <v>50</v>
      </c>
    </row>
    <row r="17" spans="1:10" ht="17" x14ac:dyDescent="0.3">
      <c r="B17" s="10" t="s">
        <v>36</v>
      </c>
      <c r="C17" s="27" t="s">
        <v>14</v>
      </c>
      <c r="D17" s="20" t="s">
        <v>13</v>
      </c>
      <c r="E17" s="48">
        <v>365</v>
      </c>
      <c r="F17" s="48">
        <v>365</v>
      </c>
      <c r="G17" s="48">
        <v>365</v>
      </c>
      <c r="H17" s="50">
        <v>365</v>
      </c>
    </row>
    <row r="18" spans="1:10" ht="23.25" customHeight="1" x14ac:dyDescent="0.3">
      <c r="B18" s="73" t="s">
        <v>43</v>
      </c>
      <c r="C18" s="74" t="s">
        <v>17</v>
      </c>
      <c r="D18" s="75" t="s">
        <v>26</v>
      </c>
      <c r="E18" s="76">
        <f>((E$6*E$8*E$11*E$15*E$16/E17)+E$10)</f>
        <v>1.1974356164383562</v>
      </c>
      <c r="F18" s="76">
        <f>((F$6*F$8*F$11*F$15*F$16/F17)+F$10)</f>
        <v>1.297435616438356</v>
      </c>
      <c r="G18" s="76">
        <f>((G$6*G$8*G$11*G$15*G$16/G17)+G$10)</f>
        <v>1.5974356164383563</v>
      </c>
      <c r="H18" s="77">
        <f>((H$6*H$8*H$11*H$15*H$16/H17)+H$10)</f>
        <v>2.0974356164383563</v>
      </c>
      <c r="I18" s="30" t="s">
        <v>80</v>
      </c>
      <c r="J18" s="89">
        <f>AVERAGE(E18:H18)</f>
        <v>1.5474356164383563</v>
      </c>
    </row>
    <row r="19" spans="1:10" ht="23.25" customHeight="1" x14ac:dyDescent="0.3">
      <c r="A19" s="17"/>
      <c r="B19" s="18" t="s">
        <v>29</v>
      </c>
      <c r="C19" s="29" t="s">
        <v>18</v>
      </c>
      <c r="D19" s="23" t="s">
        <v>26</v>
      </c>
      <c r="E19" s="19">
        <f>((E$6*E$8*E$11*E$15*E$16/E17)+E$10)*(E$9^1.645)*E$7</f>
        <v>3.1490201710604193</v>
      </c>
      <c r="F19" s="19">
        <f>((F$6*F$8*F$11*F$15*F$16/F17)+F$10)*(F$9^1.645)*F$7</f>
        <v>2.7952251863368813</v>
      </c>
      <c r="G19" s="19">
        <f>((G$6*G$8*G$11*G$15*G$16/G17)+G$10)*(G$9^1.645)*G$7</f>
        <v>3.7808473526011186</v>
      </c>
      <c r="H19" s="31">
        <f>((H$6*H$8*H$11*H$15*H$16/H17)+H$10)*(H$9^1.645)*H$7</f>
        <v>6.3970815588226486</v>
      </c>
      <c r="I19" s="30"/>
    </row>
    <row r="20" spans="1:10" ht="23.25" customHeight="1" thickBot="1" x14ac:dyDescent="0.35">
      <c r="A20" s="17"/>
      <c r="B20" s="43" t="s">
        <v>40</v>
      </c>
      <c r="C20" s="42" t="s">
        <v>47</v>
      </c>
      <c r="D20" s="39" t="s">
        <v>26</v>
      </c>
      <c r="E20" s="51">
        <v>5</v>
      </c>
      <c r="F20" s="51">
        <v>5</v>
      </c>
      <c r="G20" s="51">
        <v>5</v>
      </c>
      <c r="H20" s="52">
        <v>5</v>
      </c>
      <c r="I20" s="30"/>
      <c r="J20" s="1" t="s">
        <v>49</v>
      </c>
    </row>
    <row r="21" spans="1:10" s="17" customFormat="1" ht="40.5" customHeight="1" thickTop="1" thickBot="1" x14ac:dyDescent="0.35">
      <c r="B21" s="78" t="s">
        <v>41</v>
      </c>
      <c r="C21" s="79" t="s">
        <v>44</v>
      </c>
      <c r="D21" s="80" t="s">
        <v>19</v>
      </c>
      <c r="E21" s="81">
        <f>1-LOGNORMDIST(E20,LN(E18*E7),LN(E9))</f>
        <v>7.5163758825340654E-3</v>
      </c>
      <c r="F21" s="81">
        <f>1-LOGNORMDIST(F20,LN(F18*F7),LN(F9))</f>
        <v>3.063386451893968E-3</v>
      </c>
      <c r="G21" s="81">
        <f>1-LOGNORMDIST(G20,LN(G18*G7),LN(G9))</f>
        <v>1.6982151316205396E-2</v>
      </c>
      <c r="H21" s="82">
        <f>1-LOGNORMDIST(H20,LN(H18*H7),LN(H9))</f>
        <v>9.460981680542857E-2</v>
      </c>
      <c r="I21" s="83"/>
    </row>
    <row r="22" spans="1:10" ht="17" x14ac:dyDescent="0.3">
      <c r="B22" s="24"/>
    </row>
    <row r="23" spans="1:10" x14ac:dyDescent="0.3">
      <c r="B23" s="25"/>
      <c r="E23" s="47"/>
      <c r="F23" s="47"/>
      <c r="G23" s="47"/>
      <c r="H23" s="47"/>
    </row>
    <row r="24" spans="1:10" x14ac:dyDescent="0.3">
      <c r="D24" s="1"/>
      <c r="E24" s="1"/>
    </row>
    <row r="25" spans="1:10" x14ac:dyDescent="0.3">
      <c r="D25" s="1"/>
      <c r="E25" s="1"/>
    </row>
    <row r="26" spans="1:10" x14ac:dyDescent="0.3">
      <c r="D26" s="1"/>
      <c r="E26" s="1"/>
    </row>
    <row r="27" spans="1:10" x14ac:dyDescent="0.3">
      <c r="D27" s="1"/>
      <c r="E27" s="1"/>
    </row>
    <row r="28" spans="1:10" x14ac:dyDescent="0.3">
      <c r="D28" s="1"/>
      <c r="E28" s="1"/>
    </row>
    <row r="29" spans="1:10" x14ac:dyDescent="0.3">
      <c r="D29" s="1"/>
      <c r="E29" s="1"/>
    </row>
    <row r="30" spans="1:10" x14ac:dyDescent="0.3">
      <c r="D30" s="1"/>
      <c r="E30" s="1"/>
    </row>
    <row r="31" spans="1:10" x14ac:dyDescent="0.3">
      <c r="D31" s="1"/>
      <c r="E31" s="1"/>
    </row>
    <row r="32" spans="1:10" x14ac:dyDescent="0.3">
      <c r="D32" s="1"/>
      <c r="E32" s="1"/>
    </row>
    <row r="33" spans="4:5" x14ac:dyDescent="0.3">
      <c r="D33" s="1"/>
      <c r="E33" s="1"/>
    </row>
    <row r="34" spans="4:5" x14ac:dyDescent="0.3">
      <c r="D34" s="1"/>
      <c r="E34" s="1"/>
    </row>
    <row r="35" spans="4:5" x14ac:dyDescent="0.3">
      <c r="D35" s="1"/>
      <c r="E35" s="1"/>
    </row>
    <row r="36" spans="4:5" x14ac:dyDescent="0.3">
      <c r="D36" s="1"/>
      <c r="E36" s="1"/>
    </row>
    <row r="37" spans="4:5" x14ac:dyDescent="0.3">
      <c r="D37" s="1"/>
      <c r="E37" s="1"/>
    </row>
    <row r="38" spans="4:5" x14ac:dyDescent="0.3">
      <c r="D38" s="1"/>
      <c r="E38" s="1"/>
    </row>
    <row r="39" spans="4:5" x14ac:dyDescent="0.3">
      <c r="D39" s="1"/>
      <c r="E39" s="1"/>
    </row>
    <row r="40" spans="4:5" x14ac:dyDescent="0.3">
      <c r="D40" s="1"/>
      <c r="E40" s="1"/>
    </row>
    <row r="41" spans="4:5" x14ac:dyDescent="0.3">
      <c r="D41" s="1"/>
      <c r="E41" s="1"/>
    </row>
    <row r="42" spans="4:5" x14ac:dyDescent="0.3">
      <c r="D42" s="1"/>
      <c r="E42" s="1"/>
    </row>
    <row r="43" spans="4:5" x14ac:dyDescent="0.3">
      <c r="D43" s="1"/>
      <c r="E43" s="1"/>
    </row>
  </sheetData>
  <mergeCells count="1">
    <mergeCell ref="E3:H3"/>
  </mergeCells>
  <phoneticPr fontId="0" type="noConversion"/>
  <pageMargins left="0.75" right="0.75" top="1" bottom="1" header="0.5" footer="0.5"/>
  <pageSetup orientation="portrait" r:id="rId1"/>
  <headerFooter alignWithMargins="0">
    <oddHeader xml:space="preserve">&amp;L&amp;"Times New Roman,Bold"&amp;14Calculations of Preliminary Remediation Goals (PRGs)&amp;"Times New Roman,Regular"&amp;12
</oddHeader>
    <oddFooter>&amp;L&amp;"Times New Roman,Bold"&amp;10Source:  U.S. EPA (1996).  Recommendations of the Technical Review Workgroup for Lead 
for an Interim Approach to Assessing Risks Associated with Adult Exposures to Lead in Soil&amp;R&amp;9Printed 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3"/>
  <sheetViews>
    <sheetView zoomScale="75" workbookViewId="0">
      <selection activeCell="C34" sqref="C34"/>
    </sheetView>
  </sheetViews>
  <sheetFormatPr defaultColWidth="8.83203125" defaultRowHeight="15" x14ac:dyDescent="0.3"/>
  <cols>
    <col min="1" max="1" width="5.58203125" style="1" customWidth="1"/>
    <col min="2" max="2" width="20.33203125" style="1" customWidth="1"/>
    <col min="3" max="3" width="62.08203125" style="1" customWidth="1"/>
    <col min="4" max="4" width="14.83203125" style="2" customWidth="1"/>
    <col min="5" max="5" width="19.83203125" style="2" customWidth="1"/>
    <col min="6" max="8" width="20.58203125" style="1" customWidth="1"/>
    <col min="9" max="9" width="8.83203125" style="1"/>
    <col min="10" max="10" width="72" style="1" bestFit="1" customWidth="1"/>
    <col min="11" max="11" width="74.58203125" style="1" bestFit="1" customWidth="1"/>
    <col min="12" max="16384" width="8.83203125" style="1"/>
  </cols>
  <sheetData>
    <row r="1" spans="2:11" s="44" customFormat="1" ht="20" x14ac:dyDescent="0.4">
      <c r="B1" s="45" t="s">
        <v>46</v>
      </c>
    </row>
    <row r="2" spans="2:11" s="44" customFormat="1" ht="20" x14ac:dyDescent="0.4">
      <c r="B2" s="46" t="s">
        <v>45</v>
      </c>
    </row>
    <row r="3" spans="2:11" ht="16.5" customHeight="1" x14ac:dyDescent="0.3">
      <c r="B3" s="6" t="s">
        <v>48</v>
      </c>
      <c r="D3" s="1"/>
      <c r="E3" s="96" t="s">
        <v>79</v>
      </c>
      <c r="F3" s="96"/>
      <c r="G3" s="96"/>
      <c r="H3" s="96"/>
    </row>
    <row r="4" spans="2:11" ht="19.5" customHeight="1" thickBot="1" x14ac:dyDescent="0.35">
      <c r="D4" s="1"/>
      <c r="E4" s="1"/>
      <c r="G4" s="8"/>
      <c r="H4" s="8"/>
      <c r="I4" s="8"/>
      <c r="J4" s="8"/>
    </row>
    <row r="5" spans="2:11" ht="60" customHeight="1" x14ac:dyDescent="0.3">
      <c r="B5" s="3" t="s">
        <v>20</v>
      </c>
      <c r="C5" s="9" t="s">
        <v>21</v>
      </c>
      <c r="D5" s="4" t="s">
        <v>0</v>
      </c>
      <c r="E5" s="9" t="s">
        <v>25</v>
      </c>
      <c r="F5" s="9" t="s">
        <v>23</v>
      </c>
      <c r="G5" s="9" t="s">
        <v>24</v>
      </c>
      <c r="H5" s="5" t="s">
        <v>22</v>
      </c>
      <c r="I5" s="30"/>
    </row>
    <row r="6" spans="2:11" ht="18.75" customHeight="1" x14ac:dyDescent="0.3">
      <c r="B6" s="10" t="s">
        <v>15</v>
      </c>
      <c r="C6" s="27" t="s">
        <v>16</v>
      </c>
      <c r="D6" s="20" t="s">
        <v>28</v>
      </c>
      <c r="E6" s="48">
        <v>3245</v>
      </c>
      <c r="F6" s="48">
        <v>3245</v>
      </c>
      <c r="G6" s="48">
        <v>3245</v>
      </c>
      <c r="H6" s="48">
        <v>3245</v>
      </c>
      <c r="I6" s="30"/>
    </row>
    <row r="7" spans="2:11" ht="18.75" customHeight="1" x14ac:dyDescent="0.3">
      <c r="B7" s="11" t="s">
        <v>30</v>
      </c>
      <c r="C7" s="27" t="s">
        <v>1</v>
      </c>
      <c r="D7" s="21" t="s">
        <v>2</v>
      </c>
      <c r="E7" s="12">
        <v>1</v>
      </c>
      <c r="F7" s="12">
        <v>0.9</v>
      </c>
      <c r="G7" s="12">
        <v>0.9</v>
      </c>
      <c r="H7" s="32">
        <v>0.9</v>
      </c>
      <c r="I7" s="30"/>
    </row>
    <row r="8" spans="2:11" ht="29.25" customHeight="1" x14ac:dyDescent="0.3">
      <c r="B8" s="13" t="s">
        <v>3</v>
      </c>
      <c r="C8" s="28" t="s">
        <v>4</v>
      </c>
      <c r="D8" s="22" t="s">
        <v>27</v>
      </c>
      <c r="E8" s="14">
        <v>0.4</v>
      </c>
      <c r="F8" s="14">
        <v>0.4</v>
      </c>
      <c r="G8" s="14">
        <v>0.4</v>
      </c>
      <c r="H8" s="33">
        <v>0.4</v>
      </c>
      <c r="I8" s="30"/>
    </row>
    <row r="9" spans="2:11" ht="18.75" customHeight="1" x14ac:dyDescent="0.3">
      <c r="B9" s="11" t="s">
        <v>31</v>
      </c>
      <c r="C9" s="27" t="s">
        <v>5</v>
      </c>
      <c r="D9" s="21" t="s">
        <v>2</v>
      </c>
      <c r="E9" s="26">
        <v>1.8</v>
      </c>
      <c r="F9" s="26">
        <v>1.7</v>
      </c>
      <c r="G9" s="26">
        <v>1.8</v>
      </c>
      <c r="H9" s="34">
        <v>2.1</v>
      </c>
      <c r="I9" s="30"/>
    </row>
    <row r="10" spans="2:11" ht="18.75" customHeight="1" x14ac:dyDescent="0.3">
      <c r="B10" s="11" t="s">
        <v>32</v>
      </c>
      <c r="C10" s="27" t="s">
        <v>6</v>
      </c>
      <c r="D10" s="20" t="s">
        <v>26</v>
      </c>
      <c r="E10" s="26">
        <v>0.6</v>
      </c>
      <c r="F10" s="26">
        <v>0.7</v>
      </c>
      <c r="G10" s="26">
        <v>1</v>
      </c>
      <c r="H10" s="34">
        <v>1.5</v>
      </c>
      <c r="I10" s="30"/>
    </row>
    <row r="11" spans="2:11" ht="18.75" customHeight="1" x14ac:dyDescent="0.35">
      <c r="B11" s="10" t="s">
        <v>33</v>
      </c>
      <c r="C11" s="27" t="s">
        <v>7</v>
      </c>
      <c r="D11" s="20" t="s">
        <v>8</v>
      </c>
      <c r="E11" s="49">
        <v>0.1</v>
      </c>
      <c r="F11" s="49">
        <v>0.1</v>
      </c>
      <c r="G11" s="49">
        <v>0.1</v>
      </c>
      <c r="H11" s="49">
        <v>0.1</v>
      </c>
      <c r="J11" s="53"/>
      <c r="K11" s="53"/>
    </row>
    <row r="12" spans="2:11" ht="18.75" customHeight="1" x14ac:dyDescent="0.3">
      <c r="B12" s="10" t="s">
        <v>37</v>
      </c>
      <c r="C12" s="27" t="s">
        <v>9</v>
      </c>
      <c r="D12" s="20" t="s">
        <v>8</v>
      </c>
      <c r="E12" s="15" t="s">
        <v>2</v>
      </c>
      <c r="F12" s="15" t="s">
        <v>2</v>
      </c>
      <c r="G12" s="15" t="s">
        <v>2</v>
      </c>
      <c r="H12" s="35" t="s">
        <v>2</v>
      </c>
      <c r="I12" s="30"/>
    </row>
    <row r="13" spans="2:11" ht="18.75" customHeight="1" x14ac:dyDescent="0.4">
      <c r="B13" s="10" t="s">
        <v>38</v>
      </c>
      <c r="C13" s="27" t="s">
        <v>42</v>
      </c>
      <c r="D13" s="21" t="s">
        <v>2</v>
      </c>
      <c r="E13" s="15" t="s">
        <v>2</v>
      </c>
      <c r="F13" s="15" t="s">
        <v>2</v>
      </c>
      <c r="G13" s="15" t="s">
        <v>2</v>
      </c>
      <c r="H13" s="35" t="s">
        <v>2</v>
      </c>
      <c r="I13" s="30"/>
    </row>
    <row r="14" spans="2:11" ht="18.75" customHeight="1" x14ac:dyDescent="0.3">
      <c r="B14" s="10" t="s">
        <v>39</v>
      </c>
      <c r="C14" s="27" t="s">
        <v>10</v>
      </c>
      <c r="D14" s="21" t="s">
        <v>2</v>
      </c>
      <c r="E14" s="15" t="s">
        <v>2</v>
      </c>
      <c r="F14" s="15" t="s">
        <v>2</v>
      </c>
      <c r="G14" s="15" t="s">
        <v>2</v>
      </c>
      <c r="H14" s="35" t="s">
        <v>2</v>
      </c>
      <c r="I14" s="30"/>
    </row>
    <row r="15" spans="2:11" ht="18.75" customHeight="1" x14ac:dyDescent="0.3">
      <c r="B15" s="10" t="s">
        <v>34</v>
      </c>
      <c r="C15" s="27" t="s">
        <v>11</v>
      </c>
      <c r="D15" s="21" t="s">
        <v>2</v>
      </c>
      <c r="E15" s="16">
        <v>0.12</v>
      </c>
      <c r="F15" s="16">
        <v>0.12</v>
      </c>
      <c r="G15" s="16">
        <v>0.12</v>
      </c>
      <c r="H15" s="36">
        <v>0.12</v>
      </c>
      <c r="I15" s="30"/>
    </row>
    <row r="16" spans="2:11" ht="18.75" customHeight="1" x14ac:dyDescent="0.35">
      <c r="B16" s="10" t="s">
        <v>35</v>
      </c>
      <c r="C16" s="27" t="s">
        <v>12</v>
      </c>
      <c r="D16" s="20" t="s">
        <v>13</v>
      </c>
      <c r="E16" s="48">
        <v>250</v>
      </c>
      <c r="F16" s="48">
        <v>250</v>
      </c>
      <c r="G16" s="48">
        <v>250</v>
      </c>
      <c r="H16" s="48">
        <v>250</v>
      </c>
      <c r="I16" s="30"/>
      <c r="J16" s="53"/>
    </row>
    <row r="17" spans="1:10" ht="17" x14ac:dyDescent="0.3">
      <c r="B17" s="10" t="s">
        <v>36</v>
      </c>
      <c r="C17" s="27" t="s">
        <v>14</v>
      </c>
      <c r="D17" s="20" t="s">
        <v>13</v>
      </c>
      <c r="E17" s="48">
        <v>365</v>
      </c>
      <c r="F17" s="48">
        <v>365</v>
      </c>
      <c r="G17" s="48">
        <v>365</v>
      </c>
      <c r="H17" s="50">
        <v>365</v>
      </c>
    </row>
    <row r="18" spans="1:10" ht="23.25" customHeight="1" x14ac:dyDescent="0.3">
      <c r="B18" s="73" t="s">
        <v>43</v>
      </c>
      <c r="C18" s="74" t="s">
        <v>17</v>
      </c>
      <c r="D18" s="75" t="s">
        <v>26</v>
      </c>
      <c r="E18" s="76">
        <f>((E$6*E$8*E$11*E$15*E$16/E17)+E$10)</f>
        <v>11.268493150684931</v>
      </c>
      <c r="F18" s="76">
        <f>((F$6*F$8*F$11*F$15*F$16/F17)+F$10)</f>
        <v>11.36849315068493</v>
      </c>
      <c r="G18" s="76">
        <f>((G$6*G$8*G$11*G$15*G$16/G17)+G$10)</f>
        <v>11.668493150684931</v>
      </c>
      <c r="H18" s="77">
        <f>((H$6*H$8*H$11*H$15*H$16/H17)+H$10)</f>
        <v>12.168493150684931</v>
      </c>
      <c r="I18" s="30" t="s">
        <v>80</v>
      </c>
      <c r="J18" s="89">
        <f>AVERAGE(E18:H18)</f>
        <v>11.61849315068493</v>
      </c>
    </row>
    <row r="19" spans="1:10" ht="23.25" customHeight="1" x14ac:dyDescent="0.3">
      <c r="A19" s="17"/>
      <c r="B19" s="18" t="s">
        <v>29</v>
      </c>
      <c r="C19" s="29" t="s">
        <v>18</v>
      </c>
      <c r="D19" s="23" t="s">
        <v>26</v>
      </c>
      <c r="E19" s="19">
        <f>((E$6*E$8*E$11*E$15*E$16/E17)+E$10)*(E$9^1.645)*E$7</f>
        <v>29.633920806956198</v>
      </c>
      <c r="F19" s="19">
        <f>((F$6*F$8*F$11*F$15*F$16/F17)+F$10)*(F$9^1.645)*F$7</f>
        <v>24.492543585882565</v>
      </c>
      <c r="G19" s="19">
        <f>((G$6*G$8*G$11*G$15*G$16/G17)+G$10)*(G$9^1.645)*G$7</f>
        <v>27.617257924907317</v>
      </c>
      <c r="H19" s="31">
        <f>((H$6*H$8*H$11*H$15*H$16/H17)+H$10)*(H$9^1.645)*H$7</f>
        <v>37.11334094015757</v>
      </c>
      <c r="I19" s="30"/>
    </row>
    <row r="20" spans="1:10" ht="23.25" customHeight="1" thickBot="1" x14ac:dyDescent="0.35">
      <c r="A20" s="17"/>
      <c r="B20" s="43" t="s">
        <v>40</v>
      </c>
      <c r="C20" s="42" t="s">
        <v>47</v>
      </c>
      <c r="D20" s="39" t="s">
        <v>26</v>
      </c>
      <c r="E20" s="51">
        <v>5</v>
      </c>
      <c r="F20" s="51">
        <v>5</v>
      </c>
      <c r="G20" s="51">
        <v>5</v>
      </c>
      <c r="H20" s="52">
        <v>5</v>
      </c>
      <c r="I20" s="30"/>
      <c r="J20" s="1" t="s">
        <v>49</v>
      </c>
    </row>
    <row r="21" spans="1:10" s="17" customFormat="1" ht="40.5" customHeight="1" thickTop="1" thickBot="1" x14ac:dyDescent="0.35">
      <c r="B21" s="78" t="s">
        <v>41</v>
      </c>
      <c r="C21" s="79" t="s">
        <v>44</v>
      </c>
      <c r="D21" s="80" t="s">
        <v>19</v>
      </c>
      <c r="E21" s="81">
        <f>1-LOGNORMDIST(E20,LN(E18*E7),LN(E9))</f>
        <v>0.91657982734590571</v>
      </c>
      <c r="F21" s="81">
        <f>1-LOGNORMDIST(F20,LN(F18*F7),LN(F9))</f>
        <v>0.9114010574754916</v>
      </c>
      <c r="G21" s="81">
        <f>1-LOGNORMDIST(G20,LN(G18*G7),LN(G9))</f>
        <v>0.89661958194400215</v>
      </c>
      <c r="H21" s="82">
        <f>1-LOGNORMDIST(H20,LN(H18*H7),LN(H9))</f>
        <v>0.85469003169738156</v>
      </c>
      <c r="I21" s="83"/>
    </row>
    <row r="22" spans="1:10" ht="17" x14ac:dyDescent="0.3">
      <c r="B22" s="24"/>
    </row>
    <row r="23" spans="1:10" x14ac:dyDescent="0.3">
      <c r="B23" s="25"/>
      <c r="E23" s="47"/>
      <c r="F23" s="47"/>
      <c r="G23" s="47"/>
      <c r="H23" s="47"/>
    </row>
    <row r="24" spans="1:10" x14ac:dyDescent="0.3">
      <c r="D24" s="1"/>
      <c r="E24" s="1"/>
    </row>
    <row r="25" spans="1:10" x14ac:dyDescent="0.3">
      <c r="C25" s="1">
        <v>3</v>
      </c>
      <c r="D25" s="1"/>
      <c r="E25" s="1"/>
    </row>
    <row r="26" spans="1:10" x14ac:dyDescent="0.3">
      <c r="D26" s="1"/>
      <c r="E26" s="1"/>
    </row>
    <row r="27" spans="1:10" x14ac:dyDescent="0.3">
      <c r="D27" s="1"/>
      <c r="E27" s="1"/>
    </row>
    <row r="28" spans="1:10" x14ac:dyDescent="0.3">
      <c r="D28" s="1"/>
      <c r="E28" s="1"/>
    </row>
    <row r="29" spans="1:10" x14ac:dyDescent="0.3">
      <c r="D29" s="1"/>
      <c r="E29" s="1"/>
    </row>
    <row r="30" spans="1:10" x14ac:dyDescent="0.3">
      <c r="D30" s="1"/>
      <c r="E30" s="1"/>
    </row>
    <row r="31" spans="1:10" x14ac:dyDescent="0.3">
      <c r="D31" s="1"/>
      <c r="E31" s="1"/>
    </row>
    <row r="32" spans="1:10" x14ac:dyDescent="0.3">
      <c r="D32" s="1"/>
      <c r="E32" s="1"/>
    </row>
    <row r="33" spans="4:5" x14ac:dyDescent="0.3">
      <c r="D33" s="1"/>
      <c r="E33" s="1"/>
    </row>
    <row r="34" spans="4:5" x14ac:dyDescent="0.3">
      <c r="D34" s="1"/>
      <c r="E34" s="1"/>
    </row>
    <row r="35" spans="4:5" x14ac:dyDescent="0.3">
      <c r="D35" s="1"/>
      <c r="E35" s="1"/>
    </row>
    <row r="36" spans="4:5" x14ac:dyDescent="0.3">
      <c r="D36" s="1"/>
      <c r="E36" s="1"/>
    </row>
    <row r="37" spans="4:5" x14ac:dyDescent="0.3">
      <c r="D37" s="1"/>
      <c r="E37" s="1"/>
    </row>
    <row r="38" spans="4:5" x14ac:dyDescent="0.3">
      <c r="D38" s="1"/>
      <c r="E38" s="1"/>
    </row>
    <row r="39" spans="4:5" x14ac:dyDescent="0.3">
      <c r="D39" s="1"/>
      <c r="E39" s="1"/>
    </row>
    <row r="40" spans="4:5" x14ac:dyDescent="0.3">
      <c r="D40" s="1"/>
      <c r="E40" s="1"/>
    </row>
    <row r="41" spans="4:5" x14ac:dyDescent="0.3">
      <c r="D41" s="1"/>
      <c r="E41" s="1"/>
    </row>
    <row r="42" spans="4:5" x14ac:dyDescent="0.3">
      <c r="D42" s="1"/>
      <c r="E42" s="1"/>
    </row>
    <row r="43" spans="4:5" x14ac:dyDescent="0.3">
      <c r="D43" s="1"/>
      <c r="E43" s="1"/>
    </row>
  </sheetData>
  <mergeCells count="1">
    <mergeCell ref="E3:H3"/>
  </mergeCells>
  <pageMargins left="0.75" right="0.75" top="1" bottom="1" header="0.5" footer="0.5"/>
  <pageSetup orientation="portrait" r:id="rId1"/>
  <headerFooter alignWithMargins="0">
    <oddHeader xml:space="preserve">&amp;L&amp;"Times New Roman,Bold"&amp;14Calculations of Preliminary Remediation Goals (PRGs)&amp;"Times New Roman,Regular"&amp;12
</oddHeader>
    <oddFooter>&amp;L&amp;"Times New Roman,Bold"&amp;10Source:  U.S. EPA (1996).  Recommendations of the Technical Review Workgroup for Lead 
for an Interim Approach to Assessing Risks Associated with Adult Exposures to Lead in Soil&amp;R&amp;9Printed 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32"/>
  <sheetViews>
    <sheetView topLeftCell="A2" zoomScale="46" workbookViewId="0">
      <selection activeCell="C3" sqref="C3"/>
    </sheetView>
  </sheetViews>
  <sheetFormatPr defaultColWidth="10.83203125" defaultRowHeight="15.5" x14ac:dyDescent="0.35"/>
  <cols>
    <col min="1" max="1" width="60.5" style="54" bestFit="1" customWidth="1"/>
    <col min="2" max="2" width="39.83203125" style="54" bestFit="1" customWidth="1"/>
    <col min="3" max="3" width="39.58203125" style="54" bestFit="1" customWidth="1"/>
    <col min="4" max="4" width="55.33203125" style="54" customWidth="1"/>
    <col min="5" max="5" width="47.33203125" style="54" customWidth="1"/>
    <col min="6" max="6" width="58" style="54" customWidth="1"/>
    <col min="7" max="16384" width="10.83203125" style="54"/>
  </cols>
  <sheetData>
    <row r="2" spans="1:5" x14ac:dyDescent="0.35">
      <c r="B2" s="58" t="s">
        <v>73</v>
      </c>
      <c r="C2" s="58" t="s">
        <v>84</v>
      </c>
      <c r="D2" s="58" t="s">
        <v>62</v>
      </c>
    </row>
    <row r="3" spans="1:5" x14ac:dyDescent="0.35">
      <c r="A3" s="59" t="s">
        <v>51</v>
      </c>
      <c r="B3" s="60">
        <v>2.9999999999999997E-4</v>
      </c>
      <c r="C3" s="60">
        <v>1.5</v>
      </c>
      <c r="D3" s="60" t="s">
        <v>63</v>
      </c>
      <c r="E3" s="54" t="s">
        <v>68</v>
      </c>
    </row>
    <row r="4" spans="1:5" x14ac:dyDescent="0.35">
      <c r="A4" s="59" t="s">
        <v>53</v>
      </c>
      <c r="B4" s="60">
        <v>4.0000000000000002E-4</v>
      </c>
      <c r="C4" s="62" t="s">
        <v>54</v>
      </c>
      <c r="D4" s="61" t="s">
        <v>64</v>
      </c>
      <c r="E4" s="54" t="s">
        <v>68</v>
      </c>
    </row>
    <row r="7" spans="1:5" x14ac:dyDescent="0.35">
      <c r="B7" s="58" t="s">
        <v>74</v>
      </c>
      <c r="C7" s="58" t="s">
        <v>75</v>
      </c>
      <c r="D7" s="58" t="s">
        <v>76</v>
      </c>
      <c r="E7" s="58" t="s">
        <v>62</v>
      </c>
    </row>
    <row r="8" spans="1:5" x14ac:dyDescent="0.35">
      <c r="A8" s="58" t="s">
        <v>55</v>
      </c>
      <c r="B8" s="60">
        <v>70</v>
      </c>
      <c r="C8" s="60">
        <v>33</v>
      </c>
      <c r="D8" s="60">
        <v>78</v>
      </c>
      <c r="E8" s="60"/>
    </row>
    <row r="9" spans="1:5" x14ac:dyDescent="0.35">
      <c r="A9" s="58" t="s">
        <v>56</v>
      </c>
      <c r="B9" s="62">
        <v>14</v>
      </c>
      <c r="C9" s="62">
        <v>14</v>
      </c>
      <c r="D9" s="62">
        <v>250</v>
      </c>
      <c r="E9" s="60" t="s">
        <v>69</v>
      </c>
    </row>
    <row r="10" spans="1:5" x14ac:dyDescent="0.35">
      <c r="A10" s="58" t="s">
        <v>65</v>
      </c>
      <c r="B10" s="63">
        <v>186</v>
      </c>
      <c r="C10" s="63">
        <v>186</v>
      </c>
      <c r="D10" s="63">
        <v>186</v>
      </c>
      <c r="E10" s="60"/>
    </row>
    <row r="11" spans="1:5" x14ac:dyDescent="0.35">
      <c r="A11" s="58" t="s">
        <v>66</v>
      </c>
      <c r="B11" s="64">
        <v>176</v>
      </c>
      <c r="C11" s="64">
        <v>176</v>
      </c>
      <c r="D11" s="64">
        <v>176</v>
      </c>
      <c r="E11" s="60"/>
    </row>
    <row r="12" spans="1:5" x14ac:dyDescent="0.35">
      <c r="A12" s="58" t="s">
        <v>61</v>
      </c>
      <c r="B12" s="62">
        <f>B16*365</f>
        <v>7300</v>
      </c>
      <c r="C12" s="62">
        <f>C16*365</f>
        <v>2190</v>
      </c>
      <c r="D12" s="62">
        <f>D16*365</f>
        <v>365</v>
      </c>
      <c r="E12" s="60"/>
    </row>
    <row r="13" spans="1:5" x14ac:dyDescent="0.35">
      <c r="A13" s="58" t="s">
        <v>58</v>
      </c>
      <c r="B13" s="62">
        <v>24</v>
      </c>
      <c r="C13" s="62">
        <v>24</v>
      </c>
      <c r="D13" s="62">
        <v>8</v>
      </c>
      <c r="E13" s="60"/>
    </row>
    <row r="14" spans="1:5" x14ac:dyDescent="0.35">
      <c r="A14" s="58" t="s">
        <v>57</v>
      </c>
      <c r="B14" s="62">
        <v>100</v>
      </c>
      <c r="C14" s="62">
        <v>200</v>
      </c>
      <c r="D14" s="62">
        <v>100</v>
      </c>
      <c r="E14" s="60"/>
    </row>
    <row r="15" spans="1:5" x14ac:dyDescent="0.35">
      <c r="A15" s="58" t="s">
        <v>59</v>
      </c>
      <c r="B15" s="62">
        <v>1</v>
      </c>
      <c r="C15" s="62">
        <v>1</v>
      </c>
      <c r="D15" s="62">
        <v>1</v>
      </c>
      <c r="E15" s="60" t="s">
        <v>52</v>
      </c>
    </row>
    <row r="16" spans="1:5" x14ac:dyDescent="0.35">
      <c r="A16" s="58" t="s">
        <v>60</v>
      </c>
      <c r="B16" s="62">
        <v>20</v>
      </c>
      <c r="C16" s="62">
        <v>6</v>
      </c>
      <c r="D16" s="62">
        <v>1</v>
      </c>
      <c r="E16" s="60" t="s">
        <v>77</v>
      </c>
    </row>
    <row r="17" spans="1:5" x14ac:dyDescent="0.35">
      <c r="A17" s="58" t="s">
        <v>67</v>
      </c>
      <c r="B17" s="60">
        <v>9.9999999999999995E-7</v>
      </c>
      <c r="C17" s="60">
        <v>9.9999999999999995E-7</v>
      </c>
      <c r="D17" s="60">
        <v>9.9999999999999995E-7</v>
      </c>
      <c r="E17" s="60"/>
    </row>
    <row r="18" spans="1:5" ht="16" thickBot="1" x14ac:dyDescent="0.4">
      <c r="A18" s="55"/>
      <c r="B18" s="56"/>
      <c r="C18" s="56"/>
      <c r="D18" s="56"/>
      <c r="E18" s="56"/>
    </row>
    <row r="19" spans="1:5" ht="16" thickBot="1" x14ac:dyDescent="0.4">
      <c r="A19" s="57" t="s">
        <v>81</v>
      </c>
      <c r="B19" s="66">
        <f>(B10*$B$14*$B$17*$B$15*$B$9*$B$16)/($B$8*$B$12)</f>
        <v>1.0191780821917807E-5</v>
      </c>
      <c r="C19" s="67">
        <f>(C10*$C$14*$C$17*$C$15*$C$9*$C$16)/($C$8*$C$12)</f>
        <v>4.3237858032378573E-5</v>
      </c>
      <c r="D19" s="68">
        <f>(D10*$D$14*$D$17*$D$15*$D$9*$D$16)/($D$8*$D$12)</f>
        <v>1.6332982086406743E-4</v>
      </c>
    </row>
    <row r="20" spans="1:5" ht="16" thickBot="1" x14ac:dyDescent="0.4">
      <c r="A20" s="57" t="s">
        <v>82</v>
      </c>
      <c r="B20" s="69">
        <f>(B11*$B$14*$B$17*$B$15*$B$9*$B$16)/($B$8*$B$12)</f>
        <v>9.6438356164383543E-6</v>
      </c>
      <c r="C20" s="70">
        <f>(C11*$C$14*$C$17*$C$15*$C$9*$C$16)/($C$8*$C$12)</f>
        <v>4.0913242009132413E-5</v>
      </c>
      <c r="D20" s="71">
        <f>(D11*$D$14*$D$17*$D$15*$D$9*$D$16)/($D$8*$D$12)</f>
        <v>1.545486476993326E-4</v>
      </c>
    </row>
    <row r="21" spans="1:5" ht="16" thickBot="1" x14ac:dyDescent="0.4"/>
    <row r="22" spans="1:5" ht="16" thickBot="1" x14ac:dyDescent="0.4">
      <c r="A22" s="93" t="s">
        <v>83</v>
      </c>
      <c r="B22" s="94">
        <f>B10*B14*B17*B9*(B16/(B8*70*365))</f>
        <v>2.9119373776908019E-6</v>
      </c>
      <c r="C22" s="94">
        <f t="shared" ref="C22:D22" si="0">C10*C14*C17*C9*(C16/(C8*70*365))</f>
        <v>3.7061021170610206E-6</v>
      </c>
      <c r="D22" s="94">
        <f t="shared" si="0"/>
        <v>2.333283155200963E-6</v>
      </c>
    </row>
    <row r="23" spans="1:5" ht="16" thickBot="1" x14ac:dyDescent="0.4"/>
    <row r="24" spans="1:5" ht="16" thickBot="1" x14ac:dyDescent="0.4">
      <c r="A24" s="57" t="s">
        <v>70</v>
      </c>
      <c r="B24" s="65">
        <f>B22*$C$3</f>
        <v>4.3679060665362031E-6</v>
      </c>
      <c r="C24" s="65">
        <f t="shared" ref="C24:D24" si="1">C22*$C$3</f>
        <v>5.5591531755915307E-6</v>
      </c>
      <c r="D24" s="65">
        <f t="shared" si="1"/>
        <v>3.4999247328014444E-6</v>
      </c>
    </row>
    <row r="25" spans="1:5" ht="16" thickBot="1" x14ac:dyDescent="0.4"/>
    <row r="26" spans="1:5" ht="16" thickBot="1" x14ac:dyDescent="0.4">
      <c r="A26" s="57" t="s">
        <v>71</v>
      </c>
      <c r="B26" s="66">
        <f>B19/$B$3</f>
        <v>3.3972602739726028E-2</v>
      </c>
      <c r="C26" s="66">
        <f t="shared" ref="C26:D26" si="2">C19/$B$3</f>
        <v>0.14412619344126193</v>
      </c>
      <c r="D26" s="66">
        <f t="shared" si="2"/>
        <v>0.54443273621355814</v>
      </c>
    </row>
    <row r="27" spans="1:5" ht="16" thickBot="1" x14ac:dyDescent="0.4">
      <c r="A27" s="57" t="s">
        <v>72</v>
      </c>
      <c r="B27" s="69">
        <f>B20/$B$4</f>
        <v>2.4109589041095884E-2</v>
      </c>
      <c r="C27" s="69">
        <f t="shared" ref="C27:D27" si="3">C20/$B$4</f>
        <v>0.10228310502283103</v>
      </c>
      <c r="D27" s="69">
        <f t="shared" si="3"/>
        <v>0.38637161924833147</v>
      </c>
    </row>
    <row r="32" spans="1:5" x14ac:dyDescent="0.35">
      <c r="D32" s="72"/>
    </row>
  </sheetData>
  <hyperlinks>
    <hyperlink ref="D4" r:id="rId1" display="https://cfpub.epa.gov/ncea/iris/iris_documents/documents/subst/0006_summary.pdf" xr:uid="{00000000-0004-0000-0400-000000000000}"/>
  </hyperlinks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32"/>
  <sheetViews>
    <sheetView tabSelected="1" topLeftCell="B1" zoomScale="50" zoomScaleNormal="50" workbookViewId="0">
      <selection activeCell="B31" sqref="B31"/>
    </sheetView>
  </sheetViews>
  <sheetFormatPr defaultColWidth="10.83203125" defaultRowHeight="15.5" x14ac:dyDescent="0.35"/>
  <cols>
    <col min="1" max="1" width="60.5" style="54" bestFit="1" customWidth="1"/>
    <col min="2" max="2" width="39.83203125" style="54" bestFit="1" customWidth="1"/>
    <col min="3" max="3" width="39.58203125" style="54" bestFit="1" customWidth="1"/>
    <col min="4" max="4" width="55.33203125" style="54" customWidth="1"/>
    <col min="5" max="5" width="47.33203125" style="54" customWidth="1"/>
    <col min="6" max="6" width="58" style="54" customWidth="1"/>
    <col min="7" max="16384" width="10.83203125" style="54"/>
  </cols>
  <sheetData>
    <row r="2" spans="1:5" x14ac:dyDescent="0.35">
      <c r="B2" s="58" t="s">
        <v>73</v>
      </c>
      <c r="C2" s="58" t="s">
        <v>84</v>
      </c>
      <c r="D2" s="58" t="s">
        <v>62</v>
      </c>
    </row>
    <row r="3" spans="1:5" x14ac:dyDescent="0.35">
      <c r="A3" s="59" t="s">
        <v>51</v>
      </c>
      <c r="B3" s="60">
        <v>2.9999999999999997E-4</v>
      </c>
      <c r="C3" s="60">
        <v>1.5</v>
      </c>
      <c r="D3" s="60" t="s">
        <v>63</v>
      </c>
      <c r="E3" s="54" t="s">
        <v>68</v>
      </c>
    </row>
    <row r="4" spans="1:5" x14ac:dyDescent="0.35">
      <c r="A4" s="59" t="s">
        <v>53</v>
      </c>
      <c r="B4" s="60">
        <v>4.0000000000000002E-4</v>
      </c>
      <c r="C4" s="60" t="s">
        <v>54</v>
      </c>
      <c r="D4" s="61" t="s">
        <v>64</v>
      </c>
      <c r="E4" s="54" t="s">
        <v>68</v>
      </c>
    </row>
    <row r="7" spans="1:5" x14ac:dyDescent="0.35">
      <c r="B7" s="58" t="s">
        <v>74</v>
      </c>
      <c r="C7" s="58" t="s">
        <v>75</v>
      </c>
      <c r="D7" s="58" t="s">
        <v>76</v>
      </c>
      <c r="E7" s="58" t="s">
        <v>62</v>
      </c>
    </row>
    <row r="8" spans="1:5" x14ac:dyDescent="0.35">
      <c r="A8" s="58" t="s">
        <v>55</v>
      </c>
      <c r="B8" s="60">
        <v>70</v>
      </c>
      <c r="C8" s="60">
        <v>33</v>
      </c>
      <c r="D8" s="60">
        <v>78</v>
      </c>
      <c r="E8" s="60"/>
    </row>
    <row r="9" spans="1:5" x14ac:dyDescent="0.35">
      <c r="A9" s="58" t="s">
        <v>56</v>
      </c>
      <c r="B9" s="62">
        <v>14</v>
      </c>
      <c r="C9" s="62">
        <v>14</v>
      </c>
      <c r="D9" s="62">
        <v>250</v>
      </c>
      <c r="E9" s="60" t="s">
        <v>69</v>
      </c>
    </row>
    <row r="10" spans="1:5" x14ac:dyDescent="0.35">
      <c r="A10" s="58" t="s">
        <v>65</v>
      </c>
      <c r="B10" s="63">
        <v>1070</v>
      </c>
      <c r="C10" s="63">
        <v>1070</v>
      </c>
      <c r="D10" s="63">
        <v>1070</v>
      </c>
      <c r="E10" s="60"/>
    </row>
    <row r="11" spans="1:5" x14ac:dyDescent="0.35">
      <c r="A11" s="58" t="s">
        <v>66</v>
      </c>
      <c r="B11" s="64">
        <v>732</v>
      </c>
      <c r="C11" s="64">
        <v>732</v>
      </c>
      <c r="D11" s="64">
        <v>732</v>
      </c>
      <c r="E11" s="60"/>
    </row>
    <row r="12" spans="1:5" x14ac:dyDescent="0.35">
      <c r="A12" s="58" t="s">
        <v>61</v>
      </c>
      <c r="B12" s="62">
        <f>B16*365</f>
        <v>7300</v>
      </c>
      <c r="C12" s="62">
        <f>C16*365</f>
        <v>2190</v>
      </c>
      <c r="D12" s="62">
        <f>D16*365</f>
        <v>365</v>
      </c>
      <c r="E12" s="60"/>
    </row>
    <row r="13" spans="1:5" x14ac:dyDescent="0.35">
      <c r="A13" s="58" t="s">
        <v>58</v>
      </c>
      <c r="B13" s="62">
        <v>24</v>
      </c>
      <c r="C13" s="62">
        <v>24</v>
      </c>
      <c r="D13" s="62">
        <v>8</v>
      </c>
      <c r="E13" s="60"/>
    </row>
    <row r="14" spans="1:5" x14ac:dyDescent="0.35">
      <c r="A14" s="58" t="s">
        <v>57</v>
      </c>
      <c r="B14" s="62">
        <v>100</v>
      </c>
      <c r="C14" s="62">
        <v>200</v>
      </c>
      <c r="D14" s="62">
        <v>100</v>
      </c>
      <c r="E14" s="60"/>
    </row>
    <row r="15" spans="1:5" x14ac:dyDescent="0.35">
      <c r="A15" s="58" t="s">
        <v>59</v>
      </c>
      <c r="B15" s="62">
        <v>1</v>
      </c>
      <c r="C15" s="62">
        <v>1</v>
      </c>
      <c r="D15" s="62">
        <v>1</v>
      </c>
      <c r="E15" s="60" t="s">
        <v>52</v>
      </c>
    </row>
    <row r="16" spans="1:5" x14ac:dyDescent="0.35">
      <c r="A16" s="58" t="s">
        <v>60</v>
      </c>
      <c r="B16" s="62">
        <v>20</v>
      </c>
      <c r="C16" s="62">
        <v>6</v>
      </c>
      <c r="D16" s="62">
        <v>1</v>
      </c>
      <c r="E16" s="60" t="s">
        <v>77</v>
      </c>
    </row>
    <row r="17" spans="1:5" x14ac:dyDescent="0.35">
      <c r="A17" s="58" t="s">
        <v>67</v>
      </c>
      <c r="B17" s="60">
        <v>9.9999999999999995E-7</v>
      </c>
      <c r="C17" s="60">
        <v>9.9999999999999995E-7</v>
      </c>
      <c r="D17" s="60">
        <v>9.9999999999999995E-7</v>
      </c>
      <c r="E17" s="60"/>
    </row>
    <row r="18" spans="1:5" ht="16" thickBot="1" x14ac:dyDescent="0.4">
      <c r="A18" s="55"/>
      <c r="B18" s="56"/>
      <c r="C18" s="56"/>
      <c r="D18" s="56"/>
      <c r="E18" s="56"/>
    </row>
    <row r="19" spans="1:5" ht="16" thickBot="1" x14ac:dyDescent="0.4">
      <c r="A19" s="57" t="s">
        <v>81</v>
      </c>
      <c r="B19" s="66">
        <f>(B10*$B$14*$B$17*$B$15*$B$9*$B$16)/($B$8*$B$12)</f>
        <v>5.8630136986301371E-5</v>
      </c>
      <c r="C19" s="67">
        <f>(C10*$C$14*$C$17*$C$15*$C$9*$C$16)/($C$8*$C$12)</f>
        <v>2.4873391448733916E-4</v>
      </c>
      <c r="D19" s="68">
        <f>(D10*$D$14*$D$17*$D$15*$D$9*$D$16)/($D$8*$D$12)</f>
        <v>9.3958552862662451E-4</v>
      </c>
    </row>
    <row r="20" spans="1:5" ht="16" thickBot="1" x14ac:dyDescent="0.4">
      <c r="A20" s="57" t="s">
        <v>82</v>
      </c>
      <c r="B20" s="69">
        <f>(B11*$B$14*$B$17*$B$15*$B$9*$B$16)/($B$8*$B$12)</f>
        <v>4.0109589041095887E-5</v>
      </c>
      <c r="C20" s="70">
        <f>(C11*$C$14*$C$17*$C$15*$C$9*$C$16)/($C$8*$C$12)</f>
        <v>1.7016189290161891E-4</v>
      </c>
      <c r="D20" s="71">
        <f>(D11*$D$14*$D$17*$D$15*$D$9*$D$16)/($D$8*$D$12)</f>
        <v>6.42781875658588E-4</v>
      </c>
    </row>
    <row r="21" spans="1:5" ht="16" thickBot="1" x14ac:dyDescent="0.4">
      <c r="A21" s="55"/>
      <c r="B21" s="56"/>
      <c r="C21" s="56"/>
      <c r="D21" s="56"/>
    </row>
    <row r="22" spans="1:5" ht="16" thickBot="1" x14ac:dyDescent="0.4">
      <c r="A22" s="93" t="s">
        <v>83</v>
      </c>
      <c r="B22" s="94">
        <f>(B10*B14*B17*B9)*(B16/(B8*70*365))</f>
        <v>1.6751467710371822E-5</v>
      </c>
      <c r="C22" s="94">
        <f t="shared" ref="C22:D22" si="0">(C10*C14*C17*C9)*(C16/(C8*70*365))</f>
        <v>2.1320049813200496E-5</v>
      </c>
      <c r="D22" s="94">
        <f t="shared" si="0"/>
        <v>1.3422650408951779E-5</v>
      </c>
    </row>
    <row r="23" spans="1:5" ht="16" thickBot="1" x14ac:dyDescent="0.4"/>
    <row r="24" spans="1:5" ht="16" thickBot="1" x14ac:dyDescent="0.4">
      <c r="A24" s="57" t="s">
        <v>70</v>
      </c>
      <c r="B24" s="98">
        <f>B22*$C$3</f>
        <v>2.5127201565557734E-5</v>
      </c>
      <c r="C24" s="98">
        <f t="shared" ref="C24:D24" si="1">C22*$C$3</f>
        <v>3.1980074719800743E-5</v>
      </c>
      <c r="D24" s="98">
        <f t="shared" si="1"/>
        <v>2.013397561342767E-5</v>
      </c>
    </row>
    <row r="25" spans="1:5" ht="16" thickBot="1" x14ac:dyDescent="0.4">
      <c r="B25" s="90"/>
      <c r="C25" s="90"/>
      <c r="D25" s="90"/>
    </row>
    <row r="26" spans="1:5" ht="16" thickBot="1" x14ac:dyDescent="0.4">
      <c r="A26" s="57" t="s">
        <v>71</v>
      </c>
      <c r="B26" s="91">
        <f>B19/$B$3</f>
        <v>0.19543378995433791</v>
      </c>
      <c r="C26" s="91">
        <f t="shared" ref="C26:D26" si="2">C19/$B$3</f>
        <v>0.82911304829113064</v>
      </c>
      <c r="D26" s="91">
        <f t="shared" si="2"/>
        <v>3.1319517620887485</v>
      </c>
    </row>
    <row r="27" spans="1:5" ht="16" thickBot="1" x14ac:dyDescent="0.4">
      <c r="A27" s="57" t="s">
        <v>72</v>
      </c>
      <c r="B27" s="92">
        <f>B20/$B$4</f>
        <v>0.10027397260273971</v>
      </c>
      <c r="C27" s="92">
        <f t="shared" ref="C27:D27" si="3">C20/$B$4</f>
        <v>0.42540473225404724</v>
      </c>
      <c r="D27" s="92">
        <f t="shared" si="3"/>
        <v>1.6069546891464699</v>
      </c>
    </row>
    <row r="29" spans="1:5" x14ac:dyDescent="0.35">
      <c r="E29" s="54" t="s">
        <v>68</v>
      </c>
    </row>
    <row r="32" spans="1:5" x14ac:dyDescent="0.35">
      <c r="D32" s="72"/>
    </row>
  </sheetData>
  <hyperlinks>
    <hyperlink ref="D4" r:id="rId1" display="https://cfpub.epa.gov/ncea/iris/iris_documents/documents/subst/0006_summary.pdf" xr:uid="{00000000-0004-0000-0500-000000000000}"/>
  </hyperlink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8.83203125" defaultRowHeight="15.5" x14ac:dyDescent="0.3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8.83203125"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95% Conc PbB Risk Rec Adult</vt:lpstr>
      <vt:lpstr>95% Conc PbB Risk 1-yr Worker</vt:lpstr>
      <vt:lpstr>50% Conc PbB Risk Rec Adult</vt:lpstr>
      <vt:lpstr>50% Conc PbB Risk 1-yr Worker </vt:lpstr>
      <vt:lpstr>50% Risk Exposure Calcs.</vt:lpstr>
      <vt:lpstr>95% Risk Exposure Calcs. </vt:lpstr>
      <vt:lpstr>'50% Conc PbB Risk 1-yr Worker '!Print_Titles</vt:lpstr>
      <vt:lpstr>'50% Conc PbB Risk Rec Adult'!Print_Titles</vt:lpstr>
      <vt:lpstr>'95% Conc PbB Risk 1-yr Worker'!Print_Titles</vt:lpstr>
      <vt:lpstr>'95% Conc PbB Risk Rec Adult'!Print_Titles</vt:lpstr>
      <vt:lpstr>'50% Conc PbB Risk 1-yr Worker '!printdescrip</vt:lpstr>
      <vt:lpstr>'50% Conc PbB Risk Rec Adult'!printdescrip</vt:lpstr>
      <vt:lpstr>'95% Conc PbB Risk 1-yr Worker'!printdescrip</vt:lpstr>
      <vt:lpstr>'95% Conc PbB Risk Rec Adult'!printdescrip</vt:lpstr>
      <vt:lpstr>'50% Conc PbB Risk 1-yr Worker '!printvalues</vt:lpstr>
      <vt:lpstr>'50% Conc PbB Risk Rec Adult'!printvalues</vt:lpstr>
      <vt:lpstr>'95% Conc PbB Risk 1-yr Worker'!printvalues</vt:lpstr>
      <vt:lpstr>'95% Conc PbB Risk Rec Adult'!printvalues</vt:lpstr>
    </vt:vector>
  </TitlesOfParts>
  <Manager>Diamond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ALM NHANES Analysis</dc:title>
  <dc:subject>Adult Lead Methodology Spreadsheet</dc:subject>
  <dc:creator>Follansbee</dc:creator>
  <cp:keywords>EP-W-12-003 (WA 4-09)</cp:keywords>
  <cp:lastModifiedBy>Laura Garcia</cp:lastModifiedBy>
  <cp:lastPrinted>2009-06-01T15:31:40Z</cp:lastPrinted>
  <dcterms:created xsi:type="dcterms:W3CDTF">1998-10-08T19:51:23Z</dcterms:created>
  <dcterms:modified xsi:type="dcterms:W3CDTF">2018-05-11T04:01:54Z</dcterms:modified>
  <cp:category>FA503</cp:category>
  <cp:contentStatus>FINAL</cp:contentStatus>
</cp:coreProperties>
</file>